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https://zstgmblatnacz-my.sharepoint.com/personal/ivana_mullerova_zstgmblatna_cz/Documents/Plocha/Staré Dokumenty/TGM/rozpočet 2025/"/>
    </mc:Choice>
  </mc:AlternateContent>
  <xr:revisionPtr revIDLastSave="2" documentId="8_{E0249218-D9D1-442E-9096-C67A8A3D36A6}" xr6:coauthVersionLast="36" xr6:coauthVersionMax="47" xr10:uidLastSave="{F31B6341-44F1-4499-BF2B-4DE599FABAFF}"/>
  <bookViews>
    <workbookView xWindow="0" yWindow="0" windowWidth="28800" windowHeight="12225" tabRatio="991" activeTab="1" xr2:uid="{00000000-000D-0000-FFFF-FFFF00000000}"/>
  </bookViews>
  <sheets>
    <sheet name="rozpočet" sheetId="1" r:id="rId1"/>
    <sheet name="výhled" sheetId="2" r:id="rId2"/>
  </sheets>
  <calcPr calcId="191029"/>
</workbook>
</file>

<file path=xl/calcChain.xml><?xml version="1.0" encoding="utf-8"?>
<calcChain xmlns="http://schemas.openxmlformats.org/spreadsheetml/2006/main">
  <c r="F62" i="1" l="1"/>
  <c r="F58" i="1"/>
  <c r="F54" i="1"/>
  <c r="F26" i="1"/>
  <c r="F28" i="1"/>
  <c r="F3" i="1"/>
  <c r="F2" i="1"/>
  <c r="F10" i="2" l="1"/>
  <c r="F9" i="2"/>
  <c r="E10" i="2"/>
  <c r="E9" i="2"/>
  <c r="D10" i="2"/>
  <c r="D9" i="2"/>
  <c r="D7" i="2"/>
  <c r="E7" i="2" s="1"/>
  <c r="F7" i="2" s="1"/>
  <c r="D6" i="2"/>
  <c r="E6" i="2" s="1"/>
  <c r="F6" i="2" s="1"/>
  <c r="D5" i="2"/>
  <c r="E5" i="2" s="1"/>
  <c r="F5" i="2" s="1"/>
  <c r="D81" i="1"/>
  <c r="E81" i="1"/>
  <c r="F81" i="1"/>
  <c r="D82" i="1"/>
  <c r="E82" i="1"/>
  <c r="F82" i="1"/>
  <c r="D3" i="2" l="1"/>
  <c r="E3" i="2" s="1"/>
  <c r="F3" i="2" s="1"/>
  <c r="D68" i="1" l="1"/>
  <c r="E67" i="1"/>
  <c r="D67" i="1"/>
  <c r="F68" i="1" l="1"/>
  <c r="D50" i="1" l="1"/>
  <c r="F75" i="1"/>
  <c r="E75" i="1"/>
  <c r="D75" i="1"/>
  <c r="F70" i="1"/>
  <c r="E70" i="1"/>
  <c r="D70" i="1"/>
  <c r="D4" i="2"/>
  <c r="E4" i="2" s="1"/>
  <c r="F4" i="2" s="1"/>
  <c r="F50" i="1"/>
  <c r="E50" i="1"/>
  <c r="E68" i="1" s="1"/>
  <c r="E26" i="1"/>
  <c r="D26" i="1"/>
  <c r="F22" i="1"/>
  <c r="F67" i="1" s="1"/>
  <c r="E22" i="1"/>
  <c r="D22" i="1"/>
  <c r="F18" i="1"/>
  <c r="E18" i="1"/>
  <c r="D18" i="1"/>
  <c r="E2" i="1"/>
  <c r="D2" i="1"/>
  <c r="F79" i="1" l="1"/>
  <c r="D11" i="2"/>
  <c r="E11" i="2" s="1"/>
  <c r="F11" i="2" s="1"/>
  <c r="D79" i="1"/>
  <c r="D69" i="1"/>
  <c r="E69" i="1"/>
  <c r="F69" i="1"/>
  <c r="E79" i="1"/>
  <c r="F12" i="2" l="1"/>
  <c r="F8" i="2"/>
  <c r="E12" i="2"/>
  <c r="E8" i="2"/>
  <c r="D12" i="2" l="1"/>
  <c r="D8" i="2"/>
</calcChain>
</file>

<file path=xl/sharedStrings.xml><?xml version="1.0" encoding="utf-8"?>
<sst xmlns="http://schemas.openxmlformats.org/spreadsheetml/2006/main" count="168" uniqueCount="162">
  <si>
    <t>Položka</t>
  </si>
  <si>
    <t>Název položky</t>
  </si>
  <si>
    <t>Třída</t>
  </si>
  <si>
    <t>Skupina</t>
  </si>
  <si>
    <t>Syntetický účet</t>
  </si>
  <si>
    <t>Spotřebované nákupy</t>
  </si>
  <si>
    <t>Spotřeba materiálu</t>
  </si>
  <si>
    <t>Spotřeba energie</t>
  </si>
  <si>
    <t>el. energie</t>
  </si>
  <si>
    <t>voda</t>
  </si>
  <si>
    <t>plyn</t>
  </si>
  <si>
    <t>Služby</t>
  </si>
  <si>
    <t>Opravy a udržování</t>
  </si>
  <si>
    <t>Cestovné</t>
  </si>
  <si>
    <t>Ostatní služby</t>
  </si>
  <si>
    <t>Osobní náklady</t>
  </si>
  <si>
    <t>Mzdové náklady</t>
  </si>
  <si>
    <t>Náhrada nemoc</t>
  </si>
  <si>
    <t>Jiné sociální pojištění - kooperativa</t>
  </si>
  <si>
    <t>Zákonné sociální náklady</t>
  </si>
  <si>
    <t>Ostatní náklady</t>
  </si>
  <si>
    <t>Ostatní náklady z činnosti</t>
  </si>
  <si>
    <t>Odpisy, rezervy a opravné položky</t>
  </si>
  <si>
    <t>Odpisy dlouhodobého majetku</t>
  </si>
  <si>
    <t>Náklady z drobného dlouhodobého majetku</t>
  </si>
  <si>
    <t>Náklady celkem</t>
  </si>
  <si>
    <t>Výnosy z vlastních výkonů a zboží</t>
  </si>
  <si>
    <t>Výnosy z prodeje služeb - stravné</t>
  </si>
  <si>
    <t>výnosy z prodeje služeb - školné</t>
  </si>
  <si>
    <t>Finanční výnosy</t>
  </si>
  <si>
    <t>Výnosy celkem</t>
  </si>
  <si>
    <t>státní</t>
  </si>
  <si>
    <t>provoz</t>
  </si>
  <si>
    <t>Výnosy z transferů</t>
  </si>
  <si>
    <t>Analytické členění</t>
  </si>
  <si>
    <t>OTE</t>
  </si>
  <si>
    <t>opravy a udržování (OMIR)</t>
  </si>
  <si>
    <t>opravy a udržování ostatní</t>
  </si>
  <si>
    <t>poštovné</t>
  </si>
  <si>
    <t>telefony</t>
  </si>
  <si>
    <t>bankovní poplatky</t>
  </si>
  <si>
    <t>Výnosy z prodeje služeb</t>
  </si>
  <si>
    <t>Výnosy vybraných místních vlád.instit. z transf.</t>
  </si>
  <si>
    <t>ostatní služby</t>
  </si>
  <si>
    <t>501 xx</t>
  </si>
  <si>
    <t>501 22</t>
  </si>
  <si>
    <t>úklidové prostředky</t>
  </si>
  <si>
    <t>501 23</t>
  </si>
  <si>
    <t>ŠJ mycí prostředky</t>
  </si>
  <si>
    <t>501 24</t>
  </si>
  <si>
    <t>ŠJ materiál</t>
  </si>
  <si>
    <t>501 36</t>
  </si>
  <si>
    <t>časopisy</t>
  </si>
  <si>
    <t>501 39</t>
  </si>
  <si>
    <t>kancelářské potřeby</t>
  </si>
  <si>
    <t>501 40</t>
  </si>
  <si>
    <t>materiál výuka</t>
  </si>
  <si>
    <t>501 41</t>
  </si>
  <si>
    <t>ostatní drobný materiál</t>
  </si>
  <si>
    <t>501 43</t>
  </si>
  <si>
    <t>zásobník - do 500,-- Kč</t>
  </si>
  <si>
    <t>501 84</t>
  </si>
  <si>
    <t>žákovská knihovna</t>
  </si>
  <si>
    <t>501 21</t>
  </si>
  <si>
    <t>OTE pomůcky</t>
  </si>
  <si>
    <t>501 25</t>
  </si>
  <si>
    <t>pomůcky, materiál</t>
  </si>
  <si>
    <t>501 31</t>
  </si>
  <si>
    <t>potraviny</t>
  </si>
  <si>
    <t>501 38</t>
  </si>
  <si>
    <t>501 50,85,86,88</t>
  </si>
  <si>
    <t>ONIV pomůcky</t>
  </si>
  <si>
    <t>502 54</t>
  </si>
  <si>
    <t>502 51</t>
  </si>
  <si>
    <t>502 53</t>
  </si>
  <si>
    <t>511 70</t>
  </si>
  <si>
    <t>511 71</t>
  </si>
  <si>
    <t>512 80</t>
  </si>
  <si>
    <t>518 32</t>
  </si>
  <si>
    <t>prevence - MÚ</t>
  </si>
  <si>
    <t>518 xx</t>
  </si>
  <si>
    <t>služby</t>
  </si>
  <si>
    <t>518 34</t>
  </si>
  <si>
    <t>prani prádla</t>
  </si>
  <si>
    <t>518 35</t>
  </si>
  <si>
    <t>ŠJ servis výtahu</t>
  </si>
  <si>
    <t>518 39</t>
  </si>
  <si>
    <t>PC služby COLIS</t>
  </si>
  <si>
    <t>518 41</t>
  </si>
  <si>
    <t>518 43</t>
  </si>
  <si>
    <t>Internet KONET</t>
  </si>
  <si>
    <t>518 44</t>
  </si>
  <si>
    <t>Kartotéka MIKÁČ</t>
  </si>
  <si>
    <t>518 45</t>
  </si>
  <si>
    <t>pronájem plaveckých drah</t>
  </si>
  <si>
    <t>518 63</t>
  </si>
  <si>
    <t>SOŠ pronájem tělocvičny</t>
  </si>
  <si>
    <t>518 64</t>
  </si>
  <si>
    <t>Sokolovna pronájem tělocvičny</t>
  </si>
  <si>
    <t>518 65</t>
  </si>
  <si>
    <t>pronájem letní stadion</t>
  </si>
  <si>
    <t>518 66</t>
  </si>
  <si>
    <t>revize</t>
  </si>
  <si>
    <t>518 69</t>
  </si>
  <si>
    <t>odvoz popelnic</t>
  </si>
  <si>
    <t>518 70</t>
  </si>
  <si>
    <t>ŠJ likvidace odpadu</t>
  </si>
  <si>
    <t>518 72</t>
  </si>
  <si>
    <t>správa programů PC</t>
  </si>
  <si>
    <t>518 36</t>
  </si>
  <si>
    <t>518 50</t>
  </si>
  <si>
    <t>Mezinárodní spolupráce</t>
  </si>
  <si>
    <t>518 61</t>
  </si>
  <si>
    <t>518 62</t>
  </si>
  <si>
    <t>518 81</t>
  </si>
  <si>
    <t>Plavání výuka</t>
  </si>
  <si>
    <t>518 87</t>
  </si>
  <si>
    <t>vstupní a periodické prohlídky</t>
  </si>
  <si>
    <t>518 10</t>
  </si>
  <si>
    <t>plavání doprava</t>
  </si>
  <si>
    <t>521 10</t>
  </si>
  <si>
    <t>521 23</t>
  </si>
  <si>
    <t>521 32</t>
  </si>
  <si>
    <t>OON - státní</t>
  </si>
  <si>
    <t>524 10</t>
  </si>
  <si>
    <t>Zdravotní pojištění</t>
  </si>
  <si>
    <t>524 20</t>
  </si>
  <si>
    <t>Sociální pojištění</t>
  </si>
  <si>
    <t>525 82</t>
  </si>
  <si>
    <t>527 57</t>
  </si>
  <si>
    <t>Školení akreditace</t>
  </si>
  <si>
    <t>527 10</t>
  </si>
  <si>
    <t>Ochranné pomůcky</t>
  </si>
  <si>
    <t>527 80</t>
  </si>
  <si>
    <t xml:space="preserve">1 % FKSP </t>
  </si>
  <si>
    <t>549 32</t>
  </si>
  <si>
    <t>Pojištění</t>
  </si>
  <si>
    <t>549 33</t>
  </si>
  <si>
    <t>Pojištění - spoluúčast</t>
  </si>
  <si>
    <t>551 10</t>
  </si>
  <si>
    <t>558 10</t>
  </si>
  <si>
    <t>Náklady zřizovatel</t>
  </si>
  <si>
    <t>Náklady státní rozpočet</t>
  </si>
  <si>
    <t>602 30</t>
  </si>
  <si>
    <t xml:space="preserve">tržby -ostatní </t>
  </si>
  <si>
    <t>602 31</t>
  </si>
  <si>
    <t>602 32</t>
  </si>
  <si>
    <t>662 41</t>
  </si>
  <si>
    <t>úroky</t>
  </si>
  <si>
    <t>672 20</t>
  </si>
  <si>
    <t>Dotace přímé MŠMT</t>
  </si>
  <si>
    <t>672 21</t>
  </si>
  <si>
    <t>Příspěvek zřizovatele</t>
  </si>
  <si>
    <t>672 30</t>
  </si>
  <si>
    <t>výnosy z transferů</t>
  </si>
  <si>
    <t>Hospodářský výsledek</t>
  </si>
  <si>
    <t>Schválený rozpočet 2024</t>
  </si>
  <si>
    <t>Očekávané plnění rozpočtu 2024 po schválených změnách</t>
  </si>
  <si>
    <t>Návrh rozpočtu 2025</t>
  </si>
  <si>
    <t>investiční příspěvek:</t>
  </si>
  <si>
    <t>klimatizace ŠJ</t>
  </si>
  <si>
    <t>program ŠJ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</si>
</sst>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&quot; Kč &quot;;#,##0.00&quot; Kč &quot;;\-#&quot; Kč &quot;;@\ "/>
    <numFmt numFmtId="165" formatCode="#,##0.00\ &quot;Kč&quot;"/>
    <numFmt numFmtId="166" formatCode="_-* #,##0.00\ &quot;Kč&quot;_-;\-* #,##0.00\ &quot;Kč&quot;_-;_-* &quot;-&quot;\ &quot;Kč&quot;_-;_-@_-"/>
  </numFmts>
  <fonts count="5" x14ac:knownFonts="1">
    <font>
      <sz val="11"/>
      <color rgb="FF000000"/>
      <name val="Calibri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6D5EA"/>
        <bgColor rgb="FF33CCCC"/>
      </patternFill>
    </fill>
    <fill>
      <patternFill patternType="solid">
        <fgColor rgb="FF36D5EA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36D5EA"/>
        <bgColor indexed="64"/>
      </patternFill>
    </fill>
    <fill>
      <patternFill patternType="solid">
        <fgColor rgb="FF36D5EA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33CC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/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3" xfId="0" applyBorder="1"/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0" fontId="0" fillId="0" borderId="2" xfId="0" applyBorder="1"/>
    <xf numFmtId="164" fontId="0" fillId="2" borderId="2" xfId="0" applyNumberFormat="1" applyFill="1" applyBorder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164" fontId="0" fillId="6" borderId="1" xfId="0" applyNumberFormat="1" applyFill="1" applyBorder="1" applyAlignment="1">
      <alignment horizontal="right"/>
    </xf>
    <xf numFmtId="164" fontId="0" fillId="7" borderId="2" xfId="0" applyNumberFormat="1" applyFill="1" applyBorder="1" applyAlignment="1">
      <alignment horizontal="right"/>
    </xf>
    <xf numFmtId="0" fontId="3" fillId="0" borderId="1" xfId="0" applyFont="1" applyBorder="1"/>
    <xf numFmtId="42" fontId="0" fillId="0" borderId="0" xfId="0" applyNumberFormat="1"/>
    <xf numFmtId="42" fontId="0" fillId="0" borderId="3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right" vertical="top"/>
    </xf>
    <xf numFmtId="42" fontId="0" fillId="0" borderId="1" xfId="0" applyNumberFormat="1" applyBorder="1" applyAlignment="1">
      <alignment horizontal="right" vertical="top" wrapText="1"/>
    </xf>
    <xf numFmtId="42" fontId="0" fillId="0" borderId="1" xfId="0" applyNumberFormat="1" applyBorder="1"/>
    <xf numFmtId="42" fontId="0" fillId="0" borderId="1" xfId="0" applyNumberFormat="1" applyBorder="1" applyAlignment="1">
      <alignment horizontal="right"/>
    </xf>
    <xf numFmtId="42" fontId="1" fillId="0" borderId="1" xfId="0" applyNumberFormat="1" applyFont="1" applyBorder="1" applyAlignment="1">
      <alignment horizontal="right"/>
    </xf>
    <xf numFmtId="42" fontId="0" fillId="0" borderId="3" xfId="0" applyNumberFormat="1" applyBorder="1" applyAlignment="1">
      <alignment horizontal="right"/>
    </xf>
    <xf numFmtId="42" fontId="0" fillId="0" borderId="3" xfId="0" applyNumberFormat="1" applyBorder="1"/>
    <xf numFmtId="44" fontId="0" fillId="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0" fillId="9" borderId="1" xfId="0" applyNumberFormat="1" applyFill="1" applyBorder="1" applyAlignment="1">
      <alignment horizontal="right"/>
    </xf>
    <xf numFmtId="165" fontId="0" fillId="5" borderId="0" xfId="0" applyNumberFormat="1" applyFill="1"/>
    <xf numFmtId="164" fontId="3" fillId="2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166" fontId="0" fillId="0" borderId="0" xfId="0" applyNumberFormat="1"/>
    <xf numFmtId="164" fontId="3" fillId="3" borderId="0" xfId="0" applyNumberFormat="1" applyFont="1" applyFill="1"/>
    <xf numFmtId="0" fontId="3" fillId="0" borderId="0" xfId="0" applyFont="1"/>
    <xf numFmtId="6" fontId="0" fillId="0" borderId="0" xfId="0" applyNumberForma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66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6D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view="pageLayout" zoomScale="110" zoomScaleNormal="100" zoomScaleSheetLayoutView="100" zoomScalePageLayoutView="110" workbookViewId="0">
      <selection activeCell="F65" sqref="F65"/>
    </sheetView>
  </sheetViews>
  <sheetFormatPr defaultColWidth="9" defaultRowHeight="15" x14ac:dyDescent="0.25"/>
  <cols>
    <col min="1" max="1" width="12" customWidth="1"/>
    <col min="2" max="2" width="12.28515625" customWidth="1"/>
    <col min="3" max="3" width="53.85546875" customWidth="1"/>
    <col min="4" max="6" width="15.7109375" customWidth="1"/>
    <col min="7" max="7" width="12.5703125"/>
    <col min="8" max="8" width="8.5703125"/>
    <col min="9" max="9" width="16.140625"/>
    <col min="10" max="1024" width="8.5703125"/>
  </cols>
  <sheetData>
    <row r="1" spans="1:6" ht="76.5" customHeight="1" x14ac:dyDescent="0.25">
      <c r="A1" s="23" t="s">
        <v>4</v>
      </c>
      <c r="B1" s="23" t="s">
        <v>34</v>
      </c>
      <c r="C1" s="21" t="s">
        <v>1</v>
      </c>
      <c r="D1" s="21" t="s">
        <v>156</v>
      </c>
      <c r="E1" s="21" t="s">
        <v>157</v>
      </c>
      <c r="F1" s="21" t="s">
        <v>158</v>
      </c>
    </row>
    <row r="2" spans="1:6" x14ac:dyDescent="0.25">
      <c r="A2" s="4">
        <v>501</v>
      </c>
      <c r="B2" s="4"/>
      <c r="C2" s="4" t="s">
        <v>6</v>
      </c>
      <c r="D2" s="7">
        <f>SUM(D6:D17)</f>
        <v>3610000</v>
      </c>
      <c r="E2" s="7">
        <f>SUM(E6:E17)</f>
        <v>3595000</v>
      </c>
      <c r="F2" s="7">
        <f>SUM(F4:F17)</f>
        <v>4280000</v>
      </c>
    </row>
    <row r="3" spans="1:6" x14ac:dyDescent="0.25">
      <c r="A3" s="4"/>
      <c r="B3" s="27" t="s">
        <v>44</v>
      </c>
      <c r="C3" s="27" t="s">
        <v>32</v>
      </c>
      <c r="D3" s="13">
        <v>700000</v>
      </c>
      <c r="E3" s="13">
        <v>700000</v>
      </c>
      <c r="F3" s="13">
        <f>SUM(F4:F12)</f>
        <v>750000</v>
      </c>
    </row>
    <row r="4" spans="1:6" x14ac:dyDescent="0.25">
      <c r="A4" s="4"/>
      <c r="B4" s="27" t="s">
        <v>45</v>
      </c>
      <c r="C4" s="27" t="s">
        <v>46</v>
      </c>
      <c r="D4" s="13"/>
      <c r="E4" s="13"/>
      <c r="F4" s="13">
        <v>180000</v>
      </c>
    </row>
    <row r="5" spans="1:6" x14ac:dyDescent="0.25">
      <c r="A5" s="4"/>
      <c r="B5" s="27" t="s">
        <v>47</v>
      </c>
      <c r="C5" s="27" t="s">
        <v>48</v>
      </c>
      <c r="D5" s="13"/>
      <c r="E5" s="13"/>
      <c r="F5" s="13">
        <v>100000</v>
      </c>
    </row>
    <row r="6" spans="1:6" x14ac:dyDescent="0.25">
      <c r="A6" s="4"/>
      <c r="B6" s="27" t="s">
        <v>49</v>
      </c>
      <c r="C6" s="27" t="s">
        <v>50</v>
      </c>
      <c r="D6" s="13"/>
      <c r="E6" s="13"/>
      <c r="F6" s="13">
        <v>30000</v>
      </c>
    </row>
    <row r="7" spans="1:6" x14ac:dyDescent="0.25">
      <c r="A7" s="4"/>
      <c r="B7" s="4" t="s">
        <v>51</v>
      </c>
      <c r="C7" s="4" t="s">
        <v>52</v>
      </c>
      <c r="D7" s="10"/>
      <c r="E7" s="10"/>
      <c r="F7" s="10">
        <v>10000</v>
      </c>
    </row>
    <row r="8" spans="1:6" x14ac:dyDescent="0.25">
      <c r="A8" s="4"/>
      <c r="B8" s="4" t="s">
        <v>53</v>
      </c>
      <c r="C8" s="4" t="s">
        <v>54</v>
      </c>
      <c r="D8" s="10"/>
      <c r="E8" s="10"/>
      <c r="F8" s="10">
        <v>20000</v>
      </c>
    </row>
    <row r="9" spans="1:6" x14ac:dyDescent="0.25">
      <c r="A9" s="4"/>
      <c r="B9" s="27" t="s">
        <v>55</v>
      </c>
      <c r="C9" s="27" t="s">
        <v>56</v>
      </c>
      <c r="D9" s="10"/>
      <c r="E9" s="10"/>
      <c r="F9" s="10">
        <v>250000</v>
      </c>
    </row>
    <row r="10" spans="1:6" x14ac:dyDescent="0.25">
      <c r="A10" s="4"/>
      <c r="B10" s="4" t="s">
        <v>57</v>
      </c>
      <c r="C10" s="4" t="s">
        <v>58</v>
      </c>
      <c r="D10" s="10"/>
      <c r="E10" s="10"/>
      <c r="F10" s="10">
        <v>100000</v>
      </c>
    </row>
    <row r="11" spans="1:6" x14ac:dyDescent="0.25">
      <c r="A11" s="4"/>
      <c r="B11" s="4" t="s">
        <v>59</v>
      </c>
      <c r="C11" s="4" t="s">
        <v>60</v>
      </c>
      <c r="D11" s="10"/>
      <c r="E11" s="10"/>
      <c r="F11" s="10">
        <v>50000</v>
      </c>
    </row>
    <row r="12" spans="1:6" x14ac:dyDescent="0.25">
      <c r="A12" s="4"/>
      <c r="B12" s="27" t="s">
        <v>61</v>
      </c>
      <c r="C12" s="27" t="s">
        <v>62</v>
      </c>
      <c r="D12" s="10"/>
      <c r="E12" s="10"/>
      <c r="F12" s="10">
        <v>10000</v>
      </c>
    </row>
    <row r="13" spans="1:6" x14ac:dyDescent="0.25">
      <c r="A13" s="4"/>
      <c r="B13" s="27" t="s">
        <v>63</v>
      </c>
      <c r="C13" s="27" t="s">
        <v>64</v>
      </c>
      <c r="D13" s="13">
        <v>70000</v>
      </c>
      <c r="E13" s="13">
        <v>70000</v>
      </c>
      <c r="F13" s="13">
        <v>70000</v>
      </c>
    </row>
    <row r="14" spans="1:6" x14ac:dyDescent="0.25">
      <c r="A14" s="4"/>
      <c r="B14" s="27" t="s">
        <v>65</v>
      </c>
      <c r="C14" s="27" t="s">
        <v>66</v>
      </c>
      <c r="D14" s="13">
        <v>80000</v>
      </c>
      <c r="E14" s="13">
        <v>80000</v>
      </c>
      <c r="F14" s="13">
        <v>80000</v>
      </c>
    </row>
    <row r="15" spans="1:6" x14ac:dyDescent="0.25">
      <c r="A15" s="4"/>
      <c r="B15" s="27" t="s">
        <v>67</v>
      </c>
      <c r="C15" s="27" t="s">
        <v>68</v>
      </c>
      <c r="D15" s="13">
        <v>3140000</v>
      </c>
      <c r="E15" s="13">
        <v>3140000</v>
      </c>
      <c r="F15" s="13">
        <v>2980000</v>
      </c>
    </row>
    <row r="16" spans="1:6" x14ac:dyDescent="0.25">
      <c r="A16" s="4"/>
      <c r="B16" s="4" t="s">
        <v>69</v>
      </c>
      <c r="C16" s="4" t="s">
        <v>35</v>
      </c>
      <c r="D16" s="10">
        <v>200000</v>
      </c>
      <c r="E16" s="10">
        <v>200000</v>
      </c>
      <c r="F16" s="10">
        <v>280000</v>
      </c>
    </row>
    <row r="17" spans="1:6" x14ac:dyDescent="0.25">
      <c r="A17" s="4"/>
      <c r="B17" s="27" t="s">
        <v>70</v>
      </c>
      <c r="C17" s="27" t="s">
        <v>71</v>
      </c>
      <c r="D17" s="11">
        <v>120000</v>
      </c>
      <c r="E17" s="11">
        <v>105000</v>
      </c>
      <c r="F17" s="11">
        <v>120000</v>
      </c>
    </row>
    <row r="18" spans="1:6" x14ac:dyDescent="0.25">
      <c r="A18" s="4">
        <v>502</v>
      </c>
      <c r="B18" s="4"/>
      <c r="C18" s="4" t="s">
        <v>7</v>
      </c>
      <c r="D18" s="10">
        <f>SUM(D19:D21)</f>
        <v>2330000</v>
      </c>
      <c r="E18" s="10">
        <f>SUM(E19:E21)</f>
        <v>2330000</v>
      </c>
      <c r="F18" s="10">
        <f>SUM(F19:F21)</f>
        <v>2330000</v>
      </c>
    </row>
    <row r="19" spans="1:6" x14ac:dyDescent="0.25">
      <c r="A19" s="4"/>
      <c r="B19" s="4" t="s">
        <v>72</v>
      </c>
      <c r="C19" s="4" t="s">
        <v>8</v>
      </c>
      <c r="D19" s="10">
        <v>1000000</v>
      </c>
      <c r="E19" s="10">
        <v>1000000</v>
      </c>
      <c r="F19" s="10">
        <v>1000000</v>
      </c>
    </row>
    <row r="20" spans="1:6" x14ac:dyDescent="0.25">
      <c r="A20" s="4"/>
      <c r="B20" s="4" t="s">
        <v>73</v>
      </c>
      <c r="C20" s="4" t="s">
        <v>9</v>
      </c>
      <c r="D20" s="10">
        <v>250000</v>
      </c>
      <c r="E20" s="10">
        <v>250000</v>
      </c>
      <c r="F20" s="10">
        <v>250000</v>
      </c>
    </row>
    <row r="21" spans="1:6" x14ac:dyDescent="0.25">
      <c r="A21" s="4"/>
      <c r="B21" s="4" t="s">
        <v>74</v>
      </c>
      <c r="C21" s="4" t="s">
        <v>10</v>
      </c>
      <c r="D21" s="10">
        <v>1080000</v>
      </c>
      <c r="E21" s="10">
        <v>1080000</v>
      </c>
      <c r="F21" s="37">
        <v>1080000</v>
      </c>
    </row>
    <row r="22" spans="1:6" x14ac:dyDescent="0.25">
      <c r="A22" s="4">
        <v>511</v>
      </c>
      <c r="B22" s="4"/>
      <c r="C22" s="4" t="s">
        <v>12</v>
      </c>
      <c r="D22" s="10">
        <f>SUM(D23:D24)</f>
        <v>1000000</v>
      </c>
      <c r="E22" s="10">
        <f>SUM(E23:E24)</f>
        <v>1000000</v>
      </c>
      <c r="F22" s="10">
        <f>SUM(F23:F24)</f>
        <v>1120000</v>
      </c>
    </row>
    <row r="23" spans="1:6" x14ac:dyDescent="0.25">
      <c r="A23" s="4"/>
      <c r="B23" s="4" t="s">
        <v>75</v>
      </c>
      <c r="C23" s="4" t="s">
        <v>36</v>
      </c>
      <c r="D23" s="10">
        <v>650000</v>
      </c>
      <c r="E23" s="10">
        <v>650000</v>
      </c>
      <c r="F23" s="10">
        <v>770000</v>
      </c>
    </row>
    <row r="24" spans="1:6" x14ac:dyDescent="0.25">
      <c r="A24" s="4"/>
      <c r="B24" s="4" t="s">
        <v>76</v>
      </c>
      <c r="C24" s="4" t="s">
        <v>37</v>
      </c>
      <c r="D24" s="10">
        <v>350000</v>
      </c>
      <c r="E24" s="10">
        <v>350000</v>
      </c>
      <c r="F24" s="10">
        <v>350000</v>
      </c>
    </row>
    <row r="25" spans="1:6" x14ac:dyDescent="0.25">
      <c r="A25" s="4">
        <v>512</v>
      </c>
      <c r="B25" s="4" t="s">
        <v>77</v>
      </c>
      <c r="C25" s="4" t="s">
        <v>13</v>
      </c>
      <c r="D25" s="11">
        <v>130000</v>
      </c>
      <c r="E25" s="11">
        <v>84576</v>
      </c>
      <c r="F25" s="11">
        <v>130000</v>
      </c>
    </row>
    <row r="26" spans="1:6" x14ac:dyDescent="0.25">
      <c r="A26" s="4">
        <v>518</v>
      </c>
      <c r="B26" s="4"/>
      <c r="C26" s="4" t="s">
        <v>14</v>
      </c>
      <c r="D26" s="38">
        <f>SUM(D27:D49)</f>
        <v>1221000</v>
      </c>
      <c r="E26" s="38">
        <f>SUM(E27:E49)</f>
        <v>1288000</v>
      </c>
      <c r="F26" s="38">
        <f>SUM(F27+ F29+F30+F31+F32+F33+F34+F35+F36+F37+F38+F39+F40+F41+F42+F43+F44+F45+F46+F47+F48+F49)</f>
        <v>1434000</v>
      </c>
    </row>
    <row r="27" spans="1:6" x14ac:dyDescent="0.25">
      <c r="A27" s="4"/>
      <c r="B27" s="27" t="s">
        <v>78</v>
      </c>
      <c r="C27" s="27" t="s">
        <v>79</v>
      </c>
      <c r="D27" s="39">
        <v>70000</v>
      </c>
      <c r="E27" s="39">
        <v>70000</v>
      </c>
      <c r="F27" s="39">
        <v>80000</v>
      </c>
    </row>
    <row r="28" spans="1:6" x14ac:dyDescent="0.25">
      <c r="A28" s="4"/>
      <c r="B28" s="27" t="s">
        <v>80</v>
      </c>
      <c r="C28" s="27" t="s">
        <v>81</v>
      </c>
      <c r="D28" s="10">
        <v>822000</v>
      </c>
      <c r="E28" s="10">
        <v>947000</v>
      </c>
      <c r="F28" s="40">
        <f>SUM(F29:F42)</f>
        <v>950000</v>
      </c>
    </row>
    <row r="29" spans="1:6" x14ac:dyDescent="0.25">
      <c r="A29" s="4"/>
      <c r="B29" s="27" t="s">
        <v>82</v>
      </c>
      <c r="C29" s="27" t="s">
        <v>83</v>
      </c>
      <c r="D29" s="39"/>
      <c r="E29" s="39"/>
      <c r="F29" s="39">
        <v>80000</v>
      </c>
    </row>
    <row r="30" spans="1:6" x14ac:dyDescent="0.25">
      <c r="A30" s="4"/>
      <c r="B30" s="27" t="s">
        <v>84</v>
      </c>
      <c r="C30" s="27" t="s">
        <v>85</v>
      </c>
      <c r="D30" s="39"/>
      <c r="E30" s="39"/>
      <c r="F30" s="39">
        <v>5000</v>
      </c>
    </row>
    <row r="31" spans="1:6" x14ac:dyDescent="0.25">
      <c r="A31" s="4"/>
      <c r="B31" s="27" t="s">
        <v>86</v>
      </c>
      <c r="C31" s="27" t="s">
        <v>87</v>
      </c>
      <c r="D31" s="10"/>
      <c r="E31" s="10"/>
      <c r="F31" s="10">
        <v>102000</v>
      </c>
    </row>
    <row r="32" spans="1:6" x14ac:dyDescent="0.25">
      <c r="A32" s="4"/>
      <c r="B32" s="27" t="s">
        <v>88</v>
      </c>
      <c r="C32" s="27" t="s">
        <v>43</v>
      </c>
      <c r="D32" s="10"/>
      <c r="E32" s="10"/>
      <c r="F32" s="10">
        <v>150000</v>
      </c>
    </row>
    <row r="33" spans="1:6" x14ac:dyDescent="0.25">
      <c r="A33" s="4"/>
      <c r="B33" s="27" t="s">
        <v>89</v>
      </c>
      <c r="C33" s="27" t="s">
        <v>90</v>
      </c>
      <c r="D33" s="10"/>
      <c r="E33" s="10"/>
      <c r="F33" s="10">
        <v>15000</v>
      </c>
    </row>
    <row r="34" spans="1:6" x14ac:dyDescent="0.25">
      <c r="A34" s="4"/>
      <c r="B34" s="27" t="s">
        <v>91</v>
      </c>
      <c r="C34" s="27" t="s">
        <v>92</v>
      </c>
      <c r="D34" s="10"/>
      <c r="E34" s="10"/>
      <c r="F34" s="10">
        <v>3000</v>
      </c>
    </row>
    <row r="35" spans="1:6" x14ac:dyDescent="0.25">
      <c r="A35" s="4"/>
      <c r="B35" s="27" t="s">
        <v>93</v>
      </c>
      <c r="C35" s="27" t="s">
        <v>94</v>
      </c>
      <c r="D35" s="10"/>
      <c r="E35" s="10"/>
      <c r="F35" s="10">
        <v>100000</v>
      </c>
    </row>
    <row r="36" spans="1:6" x14ac:dyDescent="0.25">
      <c r="A36" s="4"/>
      <c r="B36" s="27" t="s">
        <v>95</v>
      </c>
      <c r="C36" s="27" t="s">
        <v>96</v>
      </c>
      <c r="D36" s="10"/>
      <c r="E36" s="10"/>
      <c r="F36" s="41">
        <v>5000</v>
      </c>
    </row>
    <row r="37" spans="1:6" x14ac:dyDescent="0.25">
      <c r="A37" s="4"/>
      <c r="B37" s="27" t="s">
        <v>97</v>
      </c>
      <c r="C37" s="27" t="s">
        <v>98</v>
      </c>
      <c r="D37" s="10"/>
      <c r="E37" s="10"/>
      <c r="F37" s="10">
        <v>240000</v>
      </c>
    </row>
    <row r="38" spans="1:6" x14ac:dyDescent="0.25">
      <c r="A38" s="4"/>
      <c r="B38" s="27" t="s">
        <v>99</v>
      </c>
      <c r="C38" s="27" t="s">
        <v>100</v>
      </c>
      <c r="D38" s="10"/>
      <c r="E38" s="10"/>
      <c r="F38" s="10">
        <v>20000</v>
      </c>
    </row>
    <row r="39" spans="1:6" x14ac:dyDescent="0.25">
      <c r="A39" s="4"/>
      <c r="B39" s="27" t="s">
        <v>101</v>
      </c>
      <c r="C39" s="27" t="s">
        <v>102</v>
      </c>
      <c r="D39" s="10"/>
      <c r="E39" s="10"/>
      <c r="F39" s="10">
        <v>60000</v>
      </c>
    </row>
    <row r="40" spans="1:6" x14ac:dyDescent="0.25">
      <c r="A40" s="4"/>
      <c r="B40" s="27" t="s">
        <v>103</v>
      </c>
      <c r="C40" s="27" t="s">
        <v>104</v>
      </c>
      <c r="D40" s="10"/>
      <c r="E40" s="10"/>
      <c r="F40" s="10">
        <v>55000</v>
      </c>
    </row>
    <row r="41" spans="1:6" x14ac:dyDescent="0.25">
      <c r="A41" s="4"/>
      <c r="B41" s="27" t="s">
        <v>105</v>
      </c>
      <c r="C41" s="27" t="s">
        <v>106</v>
      </c>
      <c r="D41" s="10"/>
      <c r="E41" s="10"/>
      <c r="F41" s="10">
        <v>2000</v>
      </c>
    </row>
    <row r="42" spans="1:6" x14ac:dyDescent="0.25">
      <c r="A42" s="4"/>
      <c r="B42" s="27" t="s">
        <v>107</v>
      </c>
      <c r="C42" s="27" t="s">
        <v>108</v>
      </c>
      <c r="D42" s="10"/>
      <c r="E42" s="10"/>
      <c r="F42" s="10">
        <v>113000</v>
      </c>
    </row>
    <row r="43" spans="1:6" x14ac:dyDescent="0.25">
      <c r="A43" s="4"/>
      <c r="B43" s="27" t="s">
        <v>109</v>
      </c>
      <c r="C43" s="27" t="s">
        <v>40</v>
      </c>
      <c r="D43" s="10">
        <v>32000</v>
      </c>
      <c r="E43" s="10">
        <v>32000</v>
      </c>
      <c r="F43" s="10">
        <v>32000</v>
      </c>
    </row>
    <row r="44" spans="1:6" x14ac:dyDescent="0.25">
      <c r="A44" s="4"/>
      <c r="B44" s="27" t="s">
        <v>110</v>
      </c>
      <c r="C44" s="27" t="s">
        <v>111</v>
      </c>
      <c r="D44" s="10">
        <v>45000</v>
      </c>
      <c r="E44" s="10">
        <v>0</v>
      </c>
      <c r="F44" s="42">
        <v>120000</v>
      </c>
    </row>
    <row r="45" spans="1:6" x14ac:dyDescent="0.25">
      <c r="A45" s="4"/>
      <c r="B45" s="27" t="s">
        <v>112</v>
      </c>
      <c r="C45" s="27" t="s">
        <v>38</v>
      </c>
      <c r="D45" s="10">
        <v>7000</v>
      </c>
      <c r="E45" s="10">
        <v>4000</v>
      </c>
      <c r="F45" s="10">
        <v>4000</v>
      </c>
    </row>
    <row r="46" spans="1:6" x14ac:dyDescent="0.25">
      <c r="A46" s="4"/>
      <c r="B46" s="27" t="s">
        <v>113</v>
      </c>
      <c r="C46" s="27" t="s">
        <v>39</v>
      </c>
      <c r="D46" s="10">
        <v>45000</v>
      </c>
      <c r="E46" s="10">
        <v>48000</v>
      </c>
      <c r="F46" s="10">
        <v>48000</v>
      </c>
    </row>
    <row r="47" spans="1:6" x14ac:dyDescent="0.25">
      <c r="A47" s="4"/>
      <c r="B47" s="27" t="s">
        <v>114</v>
      </c>
      <c r="C47" s="27" t="s">
        <v>115</v>
      </c>
      <c r="D47" s="43">
        <v>153000</v>
      </c>
      <c r="E47" s="43">
        <v>140000</v>
      </c>
      <c r="F47" s="43">
        <v>150000</v>
      </c>
    </row>
    <row r="48" spans="1:6" x14ac:dyDescent="0.25">
      <c r="A48" s="4"/>
      <c r="B48" s="27" t="s">
        <v>116</v>
      </c>
      <c r="C48" s="27" t="s">
        <v>117</v>
      </c>
      <c r="D48" s="43">
        <v>5000</v>
      </c>
      <c r="E48" s="43">
        <v>5000</v>
      </c>
      <c r="F48" s="43">
        <v>5000</v>
      </c>
    </row>
    <row r="49" spans="1:6" x14ac:dyDescent="0.25">
      <c r="A49" s="4"/>
      <c r="B49" s="27" t="s">
        <v>118</v>
      </c>
      <c r="C49" s="27" t="s">
        <v>119</v>
      </c>
      <c r="D49" s="43">
        <v>42000</v>
      </c>
      <c r="E49" s="43">
        <v>42000</v>
      </c>
      <c r="F49" s="43">
        <v>45000</v>
      </c>
    </row>
    <row r="50" spans="1:6" x14ac:dyDescent="0.25">
      <c r="A50" s="4">
        <v>521</v>
      </c>
      <c r="B50" s="4"/>
      <c r="C50" s="4" t="s">
        <v>16</v>
      </c>
      <c r="D50" s="25">
        <f>SUM(D51:D53)</f>
        <v>28921145</v>
      </c>
      <c r="E50" s="25">
        <f>SUM(E51:E53)</f>
        <v>28937080</v>
      </c>
      <c r="F50" s="25">
        <f>SUM(F51:F53)</f>
        <v>30352930</v>
      </c>
    </row>
    <row r="51" spans="1:6" x14ac:dyDescent="0.25">
      <c r="A51" s="4"/>
      <c r="B51" s="4" t="s">
        <v>120</v>
      </c>
      <c r="C51" s="4" t="s">
        <v>16</v>
      </c>
      <c r="D51" s="11">
        <v>28511145</v>
      </c>
      <c r="E51" s="11">
        <v>28317080</v>
      </c>
      <c r="F51" s="11">
        <v>29732930</v>
      </c>
    </row>
    <row r="52" spans="1:6" x14ac:dyDescent="0.25">
      <c r="A52" s="4"/>
      <c r="B52" s="27" t="s">
        <v>121</v>
      </c>
      <c r="C52" s="27" t="s">
        <v>17</v>
      </c>
      <c r="D52" s="12">
        <v>300000</v>
      </c>
      <c r="E52" s="12">
        <v>500000</v>
      </c>
      <c r="F52" s="12">
        <v>500000</v>
      </c>
    </row>
    <row r="53" spans="1:6" x14ac:dyDescent="0.25">
      <c r="A53" s="4"/>
      <c r="B53" s="27" t="s">
        <v>122</v>
      </c>
      <c r="C53" s="27" t="s">
        <v>123</v>
      </c>
      <c r="D53" s="12">
        <v>110000</v>
      </c>
      <c r="E53" s="12">
        <v>120000</v>
      </c>
      <c r="F53" s="12">
        <v>120000</v>
      </c>
    </row>
    <row r="54" spans="1:6" x14ac:dyDescent="0.25">
      <c r="A54" s="4">
        <v>524</v>
      </c>
      <c r="B54" s="4"/>
      <c r="C54" s="27" t="s">
        <v>19</v>
      </c>
      <c r="D54" s="11">
        <v>9636767</v>
      </c>
      <c r="E54" s="11">
        <v>9780734</v>
      </c>
      <c r="F54" s="11">
        <f>SUM(F55:F56)</f>
        <v>10109196</v>
      </c>
    </row>
    <row r="55" spans="1:6" x14ac:dyDescent="0.25">
      <c r="A55" s="4"/>
      <c r="B55" s="27" t="s">
        <v>124</v>
      </c>
      <c r="C55" s="27" t="s">
        <v>125</v>
      </c>
      <c r="D55" s="11"/>
      <c r="E55" s="11"/>
      <c r="F55" s="11">
        <v>2614447</v>
      </c>
    </row>
    <row r="56" spans="1:6" x14ac:dyDescent="0.25">
      <c r="A56" s="4"/>
      <c r="B56" s="27" t="s">
        <v>126</v>
      </c>
      <c r="C56" s="27" t="s">
        <v>127</v>
      </c>
      <c r="D56" s="11"/>
      <c r="E56" s="11"/>
      <c r="F56" s="11">
        <v>7494749</v>
      </c>
    </row>
    <row r="57" spans="1:6" x14ac:dyDescent="0.25">
      <c r="A57" s="4">
        <v>525</v>
      </c>
      <c r="B57" s="27" t="s">
        <v>128</v>
      </c>
      <c r="C57" s="4" t="s">
        <v>18</v>
      </c>
      <c r="D57" s="11">
        <v>125000</v>
      </c>
      <c r="E57" s="11">
        <v>125000</v>
      </c>
      <c r="F57" s="11">
        <v>125000</v>
      </c>
    </row>
    <row r="58" spans="1:6" x14ac:dyDescent="0.25">
      <c r="A58" s="4">
        <v>527</v>
      </c>
      <c r="B58" s="4"/>
      <c r="C58" s="4" t="s">
        <v>19</v>
      </c>
      <c r="D58" s="11">
        <v>105000</v>
      </c>
      <c r="E58" s="11">
        <v>132469</v>
      </c>
      <c r="F58" s="11">
        <f>SUM(F59:F60)</f>
        <v>130000</v>
      </c>
    </row>
    <row r="59" spans="1:6" x14ac:dyDescent="0.25">
      <c r="A59" s="4"/>
      <c r="B59" s="27" t="s">
        <v>129</v>
      </c>
      <c r="C59" s="27" t="s">
        <v>130</v>
      </c>
      <c r="D59" s="11"/>
      <c r="E59" s="11"/>
      <c r="F59" s="11">
        <v>95000</v>
      </c>
    </row>
    <row r="60" spans="1:6" x14ac:dyDescent="0.25">
      <c r="A60" s="4"/>
      <c r="B60" s="27" t="s">
        <v>131</v>
      </c>
      <c r="C60" s="27" t="s">
        <v>132</v>
      </c>
      <c r="D60" s="11"/>
      <c r="E60" s="11"/>
      <c r="F60" s="11">
        <v>35000</v>
      </c>
    </row>
    <row r="61" spans="1:6" x14ac:dyDescent="0.25">
      <c r="A61" s="4"/>
      <c r="B61" s="44" t="s">
        <v>133</v>
      </c>
      <c r="C61" s="27" t="s">
        <v>134</v>
      </c>
      <c r="D61" s="12">
        <v>570223</v>
      </c>
      <c r="E61" s="12">
        <v>288171</v>
      </c>
      <c r="F61" s="12">
        <v>297329</v>
      </c>
    </row>
    <row r="62" spans="1:6" x14ac:dyDescent="0.25">
      <c r="A62" s="4">
        <v>549</v>
      </c>
      <c r="B62" s="4"/>
      <c r="C62" s="4" t="s">
        <v>21</v>
      </c>
      <c r="D62" s="13">
        <v>68000</v>
      </c>
      <c r="E62" s="13">
        <v>68000</v>
      </c>
      <c r="F62" s="13">
        <f>SUM(F63:F64)</f>
        <v>68000</v>
      </c>
    </row>
    <row r="63" spans="1:6" x14ac:dyDescent="0.25">
      <c r="A63" s="4"/>
      <c r="B63" s="27" t="s">
        <v>135</v>
      </c>
      <c r="C63" s="27" t="s">
        <v>136</v>
      </c>
      <c r="D63" s="13"/>
      <c r="E63" s="13"/>
      <c r="F63" s="13">
        <v>67000</v>
      </c>
    </row>
    <row r="64" spans="1:6" x14ac:dyDescent="0.25">
      <c r="A64" s="4"/>
      <c r="B64" s="27" t="s">
        <v>137</v>
      </c>
      <c r="C64" s="27" t="s">
        <v>138</v>
      </c>
      <c r="D64" s="13"/>
      <c r="E64" s="13"/>
      <c r="F64" s="13">
        <v>1000</v>
      </c>
    </row>
    <row r="65" spans="1:6" x14ac:dyDescent="0.25">
      <c r="A65" s="4">
        <v>551</v>
      </c>
      <c r="B65" s="4" t="s">
        <v>139</v>
      </c>
      <c r="C65" s="4" t="s">
        <v>23</v>
      </c>
      <c r="D65" s="10">
        <v>983819</v>
      </c>
      <c r="E65" s="10">
        <v>1008029</v>
      </c>
      <c r="F65" s="10">
        <v>996239</v>
      </c>
    </row>
    <row r="66" spans="1:6" x14ac:dyDescent="0.25">
      <c r="A66" s="4">
        <v>558</v>
      </c>
      <c r="B66" s="27" t="s">
        <v>140</v>
      </c>
      <c r="C66" s="4" t="s">
        <v>24</v>
      </c>
      <c r="D66" s="13">
        <v>510000</v>
      </c>
      <c r="E66" s="13">
        <v>430000</v>
      </c>
      <c r="F66" s="13">
        <v>420000</v>
      </c>
    </row>
    <row r="67" spans="1:6" x14ac:dyDescent="0.25">
      <c r="A67" s="4"/>
      <c r="B67" s="27"/>
      <c r="C67" s="27" t="s">
        <v>141</v>
      </c>
      <c r="D67" s="38">
        <f>SUM(D3+D13+D14+D15+D16+D18+D22+D27+D28+D43+D44+D45+D46+D62+D65+D66)</f>
        <v>10102819</v>
      </c>
      <c r="E67" s="38">
        <f>SUM(E3+E13+E14+E15+E16+E18+E22+E27+E28+E43+E44+E45+E46+E62+E65+E66)</f>
        <v>10127029</v>
      </c>
      <c r="F67" s="38">
        <f>SUM(F3+F13+F14+F15+F16+F18+F22+F27+F28+F43+F44+F45+F46+F62+F65+F66)</f>
        <v>10328239</v>
      </c>
    </row>
    <row r="68" spans="1:6" x14ac:dyDescent="0.25">
      <c r="A68" s="4"/>
      <c r="B68" s="27"/>
      <c r="C68" s="27" t="s">
        <v>142</v>
      </c>
      <c r="D68" s="38">
        <f>SUM(D17+D25+D47+D48+D49+D50+D54+D57+D58+ D61)</f>
        <v>39808135</v>
      </c>
      <c r="E68" s="38">
        <f>SUM(E17+E25+E47+E48+E49+E50+E54+E57+E58+E61)</f>
        <v>39640030</v>
      </c>
      <c r="F68" s="38">
        <f>SUM(F17+F25+F47+F48+F49+F50+F54+F57+F58+F61)</f>
        <v>41464455</v>
      </c>
    </row>
    <row r="69" spans="1:6" x14ac:dyDescent="0.25">
      <c r="A69" s="45"/>
      <c r="B69" s="45"/>
      <c r="C69" s="45" t="s">
        <v>25</v>
      </c>
      <c r="D69" s="46">
        <f>SUM(D67:D68)</f>
        <v>49910954</v>
      </c>
      <c r="E69" s="46">
        <f>SUM(E67:E68)</f>
        <v>49767059</v>
      </c>
      <c r="F69" s="46">
        <f>SUM(F67:F68)</f>
        <v>51792694</v>
      </c>
    </row>
    <row r="70" spans="1:6" x14ac:dyDescent="0.25">
      <c r="A70" s="4">
        <v>602</v>
      </c>
      <c r="B70" s="4"/>
      <c r="C70" s="4" t="s">
        <v>41</v>
      </c>
      <c r="D70" s="13">
        <f>SUM(D71:D73)</f>
        <v>3344000</v>
      </c>
      <c r="E70" s="13">
        <f>SUM(E71:E73)</f>
        <v>3344000</v>
      </c>
      <c r="F70" s="13">
        <f>SUM(F71:F73)</f>
        <v>3184000</v>
      </c>
    </row>
    <row r="71" spans="1:6" x14ac:dyDescent="0.25">
      <c r="A71" s="4"/>
      <c r="B71" s="27" t="s">
        <v>143</v>
      </c>
      <c r="C71" s="27" t="s">
        <v>144</v>
      </c>
      <c r="D71" s="13">
        <v>4000</v>
      </c>
      <c r="E71" s="13">
        <v>4000</v>
      </c>
      <c r="F71" s="13">
        <v>4000</v>
      </c>
    </row>
    <row r="72" spans="1:6" x14ac:dyDescent="0.25">
      <c r="A72" s="4"/>
      <c r="B72" s="4" t="s">
        <v>145</v>
      </c>
      <c r="C72" s="4" t="s">
        <v>27</v>
      </c>
      <c r="D72" s="10">
        <v>3140000</v>
      </c>
      <c r="E72" s="10">
        <v>3140000</v>
      </c>
      <c r="F72" s="10">
        <v>2980000</v>
      </c>
    </row>
    <row r="73" spans="1:6" x14ac:dyDescent="0.25">
      <c r="A73" s="4"/>
      <c r="B73" s="4" t="s">
        <v>146</v>
      </c>
      <c r="C73" s="4" t="s">
        <v>28</v>
      </c>
      <c r="D73" s="10">
        <v>200000</v>
      </c>
      <c r="E73" s="10">
        <v>200000</v>
      </c>
      <c r="F73" s="10">
        <v>200000</v>
      </c>
    </row>
    <row r="74" spans="1:6" x14ac:dyDescent="0.25">
      <c r="A74" s="4">
        <v>662</v>
      </c>
      <c r="B74" s="27" t="s">
        <v>147</v>
      </c>
      <c r="C74" s="27" t="s">
        <v>148</v>
      </c>
      <c r="D74" s="13">
        <v>1000</v>
      </c>
      <c r="E74" s="13">
        <v>1000</v>
      </c>
      <c r="F74" s="13">
        <v>1000</v>
      </c>
    </row>
    <row r="75" spans="1:6" x14ac:dyDescent="0.25">
      <c r="A75" s="4">
        <v>672</v>
      </c>
      <c r="B75" s="4"/>
      <c r="C75" s="4" t="s">
        <v>42</v>
      </c>
      <c r="D75" s="7">
        <f>SUM(D76:D78)</f>
        <v>46565954</v>
      </c>
      <c r="E75" s="7">
        <f>SUM(E76:E78)</f>
        <v>46422059</v>
      </c>
      <c r="F75" s="7">
        <f>SUM(F76:F78)</f>
        <v>48607694</v>
      </c>
    </row>
    <row r="76" spans="1:6" x14ac:dyDescent="0.25">
      <c r="A76" s="14"/>
      <c r="B76" s="24" t="s">
        <v>149</v>
      </c>
      <c r="C76" s="47" t="s">
        <v>150</v>
      </c>
      <c r="D76" s="26">
        <v>39808135</v>
      </c>
      <c r="E76" s="26">
        <v>39640030</v>
      </c>
      <c r="F76" s="26">
        <v>41464455</v>
      </c>
    </row>
    <row r="77" spans="1:6" x14ac:dyDescent="0.25">
      <c r="A77" s="14"/>
      <c r="B77" s="24" t="s">
        <v>151</v>
      </c>
      <c r="C77" s="47" t="s">
        <v>152</v>
      </c>
      <c r="D77" s="15">
        <v>6521000</v>
      </c>
      <c r="E77" s="15">
        <v>6521000</v>
      </c>
      <c r="F77" s="15">
        <v>6858000</v>
      </c>
    </row>
    <row r="78" spans="1:6" x14ac:dyDescent="0.25">
      <c r="A78" s="14"/>
      <c r="B78" s="24" t="s">
        <v>153</v>
      </c>
      <c r="C78" s="47" t="s">
        <v>154</v>
      </c>
      <c r="D78" s="15">
        <v>236819</v>
      </c>
      <c r="E78" s="15">
        <v>261029</v>
      </c>
      <c r="F78" s="15">
        <v>285239</v>
      </c>
    </row>
    <row r="79" spans="1:6" x14ac:dyDescent="0.25">
      <c r="A79" s="45"/>
      <c r="B79" s="45"/>
      <c r="C79" s="45" t="s">
        <v>30</v>
      </c>
      <c r="D79" s="46">
        <f>D70+D74+D75</f>
        <v>49910954</v>
      </c>
      <c r="E79" s="46">
        <f>E70+E74+E75</f>
        <v>49767059</v>
      </c>
      <c r="F79" s="46">
        <f>F70+F74+F75</f>
        <v>51792694</v>
      </c>
    </row>
    <row r="80" spans="1:6" x14ac:dyDescent="0.25">
      <c r="A80" s="22"/>
      <c r="B80" s="22"/>
      <c r="C80" s="20" t="s">
        <v>155</v>
      </c>
      <c r="D80" s="28"/>
      <c r="E80" s="28"/>
      <c r="F80" s="48"/>
    </row>
    <row r="81" spans="1:6" x14ac:dyDescent="0.25">
      <c r="A81" s="52" t="s">
        <v>159</v>
      </c>
      <c r="B81" s="52"/>
      <c r="C81" s="16" t="s">
        <v>31</v>
      </c>
      <c r="D81" s="49">
        <f t="shared" ref="D81:F82" si="0">D76</f>
        <v>39808135</v>
      </c>
      <c r="E81" s="17">
        <f t="shared" si="0"/>
        <v>39640030</v>
      </c>
      <c r="F81" s="17">
        <f t="shared" si="0"/>
        <v>41464455</v>
      </c>
    </row>
    <row r="82" spans="1:6" x14ac:dyDescent="0.25">
      <c r="A82" s="50" t="s">
        <v>160</v>
      </c>
      <c r="B82" s="51">
        <v>600000</v>
      </c>
      <c r="C82" s="18" t="s">
        <v>32</v>
      </c>
      <c r="D82" s="19">
        <f t="shared" si="0"/>
        <v>6521000</v>
      </c>
      <c r="E82" s="19">
        <f t="shared" si="0"/>
        <v>6521000</v>
      </c>
      <c r="F82" s="19">
        <f t="shared" si="0"/>
        <v>6858000</v>
      </c>
    </row>
    <row r="83" spans="1:6" x14ac:dyDescent="0.25">
      <c r="A83" s="50" t="s">
        <v>161</v>
      </c>
      <c r="B83" s="51">
        <v>120000</v>
      </c>
    </row>
  </sheetData>
  <mergeCells count="1">
    <mergeCell ref="A81:B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firstPageNumber="0" orientation="portrait" r:id="rId1"/>
  <headerFooter>
    <oddHeader>&amp;C&amp;"Arial,Obyčejné"Základní škola T. G. Masaryka Blatná, okr. Strakonice
Rozpočet na rok 2025</oddHeader>
    <oddFooter>&amp;L&amp;"Arial,Obyčejné"
Datum zpracování: 30. 9. 2024
Kontakt na zpracovatele: 380 830 353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view="pageBreakPreview" zoomScaleNormal="100" zoomScalePageLayoutView="110" workbookViewId="0">
      <selection activeCell="A19" sqref="A19"/>
    </sheetView>
  </sheetViews>
  <sheetFormatPr defaultColWidth="9" defaultRowHeight="15" x14ac:dyDescent="0.25"/>
  <cols>
    <col min="1" max="1" width="5.85546875"/>
    <col min="2" max="2" width="7.140625"/>
    <col min="3" max="3" width="38.140625"/>
    <col min="4" max="4" width="20"/>
    <col min="5" max="5" width="17"/>
    <col min="6" max="6" width="20.140625"/>
    <col min="7" max="1025" width="8.5703125"/>
  </cols>
  <sheetData>
    <row r="1" spans="1:6" ht="15" customHeight="1" x14ac:dyDescent="0.25">
      <c r="A1" s="53" t="s">
        <v>0</v>
      </c>
      <c r="B1" s="53"/>
      <c r="C1" s="2" t="s">
        <v>1</v>
      </c>
      <c r="D1" s="3">
        <v>2025</v>
      </c>
      <c r="E1" s="3">
        <v>2026</v>
      </c>
      <c r="F1" s="3">
        <v>2027</v>
      </c>
    </row>
    <row r="2" spans="1:6" x14ac:dyDescent="0.25">
      <c r="A2" s="4" t="s">
        <v>2</v>
      </c>
      <c r="B2" s="4" t="s">
        <v>3</v>
      </c>
      <c r="C2" s="5"/>
      <c r="D2" s="29"/>
      <c r="E2" s="29"/>
      <c r="F2" s="29"/>
    </row>
    <row r="3" spans="1:6" x14ac:dyDescent="0.25">
      <c r="A3" s="4"/>
      <c r="B3" s="4">
        <v>50</v>
      </c>
      <c r="C3" s="6" t="s">
        <v>5</v>
      </c>
      <c r="D3" s="30">
        <f>rozpočet!F2+rozpočet!F18</f>
        <v>6610000</v>
      </c>
      <c r="E3" s="31">
        <f t="shared" ref="E3:F7" si="0">D3*1.05</f>
        <v>6940500</v>
      </c>
      <c r="F3" s="32">
        <f t="shared" si="0"/>
        <v>7287525</v>
      </c>
    </row>
    <row r="4" spans="1:6" x14ac:dyDescent="0.25">
      <c r="A4" s="4"/>
      <c r="B4" s="4">
        <v>51</v>
      </c>
      <c r="C4" s="4" t="s">
        <v>11</v>
      </c>
      <c r="D4" s="33">
        <f>rozpočet!F22+rozpočet!F25+rozpočet!F26</f>
        <v>2684000</v>
      </c>
      <c r="E4" s="33">
        <f t="shared" si="0"/>
        <v>2818200</v>
      </c>
      <c r="F4" s="32">
        <f t="shared" si="0"/>
        <v>2959110</v>
      </c>
    </row>
    <row r="5" spans="1:6" x14ac:dyDescent="0.25">
      <c r="A5" s="4"/>
      <c r="B5" s="4">
        <v>52</v>
      </c>
      <c r="C5" s="4" t="s">
        <v>15</v>
      </c>
      <c r="D5" s="33">
        <f>rozpočet!F50+rozpočet!F54+rozpočet!F57+rozpočet!F58+rozpočet!F61</f>
        <v>41014455</v>
      </c>
      <c r="E5" s="33">
        <f t="shared" si="0"/>
        <v>43065177.75</v>
      </c>
      <c r="F5" s="32">
        <f t="shared" si="0"/>
        <v>45218436.637500003</v>
      </c>
    </row>
    <row r="6" spans="1:6" x14ac:dyDescent="0.25">
      <c r="A6" s="4"/>
      <c r="B6" s="4">
        <v>54</v>
      </c>
      <c r="C6" s="4" t="s">
        <v>20</v>
      </c>
      <c r="D6" s="33">
        <f>rozpočet!F62</f>
        <v>68000</v>
      </c>
      <c r="E6" s="33">
        <f t="shared" si="0"/>
        <v>71400</v>
      </c>
      <c r="F6" s="32">
        <f t="shared" si="0"/>
        <v>74970</v>
      </c>
    </row>
    <row r="7" spans="1:6" x14ac:dyDescent="0.25">
      <c r="A7" s="4"/>
      <c r="B7" s="4">
        <v>55</v>
      </c>
      <c r="C7" s="4" t="s">
        <v>22</v>
      </c>
      <c r="D7" s="33">
        <f>rozpočet!F65+rozpočet!F66</f>
        <v>1416239</v>
      </c>
      <c r="E7" s="33">
        <f t="shared" si="0"/>
        <v>1487050.95</v>
      </c>
      <c r="F7" s="32">
        <f t="shared" si="0"/>
        <v>1561403.4975000001</v>
      </c>
    </row>
    <row r="8" spans="1:6" x14ac:dyDescent="0.25">
      <c r="A8" s="8">
        <v>5</v>
      </c>
      <c r="B8" s="8"/>
      <c r="C8" s="8" t="s">
        <v>25</v>
      </c>
      <c r="D8" s="34">
        <f>SUM(D3:D7)</f>
        <v>51792694</v>
      </c>
      <c r="E8" s="34">
        <f>SUM(E3:E7)</f>
        <v>54382328.700000003</v>
      </c>
      <c r="F8" s="34">
        <f>SUM(F3:F7)</f>
        <v>57101445.135000005</v>
      </c>
    </row>
    <row r="9" spans="1:6" x14ac:dyDescent="0.25">
      <c r="A9" s="9"/>
      <c r="B9" s="9">
        <v>60</v>
      </c>
      <c r="C9" s="9" t="s">
        <v>26</v>
      </c>
      <c r="D9" s="35">
        <f>rozpočet!F70</f>
        <v>3184000</v>
      </c>
      <c r="E9" s="35">
        <f t="shared" ref="E9:F11" si="1">D9*1.05</f>
        <v>3343200</v>
      </c>
      <c r="F9" s="36">
        <f t="shared" si="1"/>
        <v>3510360</v>
      </c>
    </row>
    <row r="10" spans="1:6" x14ac:dyDescent="0.25">
      <c r="A10" s="4"/>
      <c r="B10" s="4">
        <v>66</v>
      </c>
      <c r="C10" s="4" t="s">
        <v>29</v>
      </c>
      <c r="D10" s="33">
        <f>rozpočet!F74</f>
        <v>1000</v>
      </c>
      <c r="E10" s="33">
        <f t="shared" si="1"/>
        <v>1050</v>
      </c>
      <c r="F10" s="32">
        <f t="shared" si="1"/>
        <v>1102.5</v>
      </c>
    </row>
    <row r="11" spans="1:6" x14ac:dyDescent="0.25">
      <c r="A11" s="4"/>
      <c r="B11" s="4">
        <v>67</v>
      </c>
      <c r="C11" s="4" t="s">
        <v>33</v>
      </c>
      <c r="D11" s="33">
        <f>rozpočet!F75</f>
        <v>48607694</v>
      </c>
      <c r="E11" s="33">
        <f t="shared" si="1"/>
        <v>51038078.700000003</v>
      </c>
      <c r="F11" s="32">
        <f t="shared" si="1"/>
        <v>53589982.635000005</v>
      </c>
    </row>
    <row r="12" spans="1:6" x14ac:dyDescent="0.25">
      <c r="A12" s="8">
        <v>6</v>
      </c>
      <c r="B12" s="8"/>
      <c r="C12" s="8" t="s">
        <v>30</v>
      </c>
      <c r="D12" s="34">
        <f>SUM(D9:D11)</f>
        <v>51792694</v>
      </c>
      <c r="E12" s="34">
        <f>SUM(E9:E11)</f>
        <v>54382328.700000003</v>
      </c>
      <c r="F12" s="34">
        <f>SUM(F9:F11)</f>
        <v>57101445.135000005</v>
      </c>
    </row>
    <row r="15" spans="1:6" x14ac:dyDescent="0.25">
      <c r="D15" s="28"/>
      <c r="E15" s="28"/>
      <c r="F15" s="28"/>
    </row>
    <row r="16" spans="1:6" x14ac:dyDescent="0.25">
      <c r="D16" s="28"/>
      <c r="E16" s="28"/>
      <c r="F16" s="28"/>
    </row>
    <row r="17" spans="1:6" x14ac:dyDescent="0.25">
      <c r="D17" s="28"/>
      <c r="E17" s="28"/>
      <c r="F17" s="28"/>
    </row>
    <row r="19" spans="1:6" ht="11.25" customHeight="1" x14ac:dyDescent="0.25">
      <c r="A19" s="1"/>
    </row>
  </sheetData>
  <mergeCells count="1">
    <mergeCell ref="A1:B1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0" firstPageNumber="0" orientation="portrait" useFirstPageNumber="1" r:id="rId1"/>
  <headerFooter>
    <oddHeader>&amp;C&amp;"Arial,Obyčejné"Základní škola T. G. Masaryka Blatná, okr. Strakonice
Střednědobý výhled rozpočtu na rok 2026 a 2027</oddHeader>
    <oddFooter xml:space="preserve">&amp;L&amp;"Arial,Obyčejné"
Datum zpracování: 
Kontakt na zpracovatele: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3C1A591BAE84AB255F5906C83BA7D" ma:contentTypeVersion="11" ma:contentTypeDescription="Vytvoří nový dokument" ma:contentTypeScope="" ma:versionID="968ef033710026ed324edb1a6c4396b6">
  <xsd:schema xmlns:xsd="http://www.w3.org/2001/XMLSchema" xmlns:xs="http://www.w3.org/2001/XMLSchema" xmlns:p="http://schemas.microsoft.com/office/2006/metadata/properties" xmlns:ns3="73ea73fd-a82d-4136-9546-2d5cedafcd17" targetNamespace="http://schemas.microsoft.com/office/2006/metadata/properties" ma:root="true" ma:fieldsID="0ed016f29ec07eb4e98678667266e5df" ns3:_="">
    <xsd:import namespace="73ea73fd-a82d-4136-9546-2d5cedafc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a73fd-a82d-4136-9546-2d5cedafc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2DEFC-F4D7-4AEC-8800-218E3BBAC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a73fd-a82d-4136-9546-2d5cedafc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74BC9-652B-4F3B-A154-1A17AD01AB6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73ea73fd-a82d-4136-9546-2d5cedafcd17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EBFE24B-F370-416A-834F-33B60B23D0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výhled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revision>12</cp:revision>
  <cp:lastPrinted>2024-12-05T08:56:39Z</cp:lastPrinted>
  <dcterms:created xsi:type="dcterms:W3CDTF">2017-09-01T13:35:00Z</dcterms:created>
  <dcterms:modified xsi:type="dcterms:W3CDTF">2024-12-05T08:56:47Z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8E0168213D464109B5D791ABA44F6DC9</vt:lpwstr>
  </property>
  <property fmtid="{D5CDD505-2E9C-101B-9397-08002B2CF9AE}" pid="9" name="KSOProductBuildVer">
    <vt:lpwstr>1033-11.2.0.11341</vt:lpwstr>
  </property>
  <property fmtid="{D5CDD505-2E9C-101B-9397-08002B2CF9AE}" pid="10" name="ContentTypeId">
    <vt:lpwstr>0x010100FC13C1A591BAE84AB255F5906C83BA7D</vt:lpwstr>
  </property>
</Properties>
</file>