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C:\Users\mulliv\OneDrive - zstgmblatna.cz\Plocha\Staré Dokumenty\TGM\rozpočet 2024\"/>
    </mc:Choice>
  </mc:AlternateContent>
  <xr:revisionPtr revIDLastSave="27" documentId="8_{5C74DC40-67C0-4F00-9FF1-08E297B94EF1}" xr6:coauthVersionLast="36" xr6:coauthVersionMax="36" xr10:uidLastSave="{EE6877E6-EDC7-4096-B505-CA31346F0CB1}"/>
  <bookViews>
    <workbookView xWindow="0" yWindow="0" windowWidth="28800" windowHeight="12225" tabRatio="991" activeTab="1" xr2:uid="{00000000-000D-0000-FFFF-FFFF00000000}"/>
  </bookViews>
  <sheets>
    <sheet name="rozpočet" sheetId="1" r:id="rId1"/>
    <sheet name="výhled" sheetId="2" r:id="rId2"/>
    <sheet name="Komentář - úprava rozpočtu" sheetId="3" r:id="rId3"/>
  </sheets>
  <calcPr calcId="191029"/>
</workbook>
</file>

<file path=xl/calcChain.xml><?xml version="1.0" encoding="utf-8"?>
<calcChain xmlns="http://schemas.openxmlformats.org/spreadsheetml/2006/main">
  <c r="G82" i="1" l="1"/>
  <c r="B13" i="3"/>
  <c r="G60" i="1" l="1"/>
  <c r="F60" i="1"/>
  <c r="E60" i="1"/>
  <c r="G79" i="1" l="1"/>
  <c r="G84" i="1" s="1"/>
  <c r="G44" i="1"/>
  <c r="G3" i="1" l="1"/>
  <c r="F81" i="1"/>
  <c r="G10" i="1"/>
  <c r="F88" i="1"/>
  <c r="F10" i="1"/>
  <c r="F26" i="1"/>
  <c r="F44" i="1"/>
  <c r="F87" i="1" l="1"/>
  <c r="F82" i="1"/>
  <c r="F79" i="1" s="1"/>
  <c r="F84" i="1" s="1"/>
  <c r="E88" i="1"/>
  <c r="E44" i="1"/>
  <c r="E10" i="1"/>
  <c r="E82" i="1" s="1"/>
  <c r="G88" i="1" l="1"/>
  <c r="F11" i="2" l="1"/>
  <c r="F7" i="2"/>
  <c r="E11" i="2"/>
  <c r="E7" i="2"/>
  <c r="D11" i="2" l="1"/>
  <c r="D7" i="2"/>
  <c r="G81" i="1"/>
  <c r="G4" i="1" l="1"/>
  <c r="G26" i="1"/>
  <c r="G15" i="1"/>
  <c r="G59" i="1" s="1"/>
  <c r="G87" i="1" l="1"/>
  <c r="E81" i="1"/>
  <c r="E79" i="1" s="1"/>
  <c r="E84" i="1" s="1"/>
  <c r="E26" i="1"/>
  <c r="F15" i="1"/>
  <c r="E15" i="1"/>
  <c r="F4" i="1"/>
  <c r="F3" i="1" s="1"/>
  <c r="E4" i="1"/>
  <c r="E3" i="1" s="1"/>
  <c r="F59" i="1" l="1"/>
  <c r="E59" i="1"/>
  <c r="E87" i="1"/>
  <c r="E85" i="1" l="1"/>
</calcChain>
</file>

<file path=xl/sharedStrings.xml><?xml version="1.0" encoding="utf-8"?>
<sst xmlns="http://schemas.openxmlformats.org/spreadsheetml/2006/main" count="118" uniqueCount="102">
  <si>
    <t>Položka</t>
  </si>
  <si>
    <t>Název položky</t>
  </si>
  <si>
    <t>Očekávané plnění</t>
  </si>
  <si>
    <t>Třída</t>
  </si>
  <si>
    <t>Skupina</t>
  </si>
  <si>
    <t>Syntetický účet</t>
  </si>
  <si>
    <t>Spotřebované nákupy</t>
  </si>
  <si>
    <t>Spotřeba materiálu</t>
  </si>
  <si>
    <t>z toho - provoz</t>
  </si>
  <si>
    <t>z toho OTE</t>
  </si>
  <si>
    <t>z toho ONIV</t>
  </si>
  <si>
    <t>Spotřeba energie</t>
  </si>
  <si>
    <t>el. energie</t>
  </si>
  <si>
    <t>voda</t>
  </si>
  <si>
    <t>plyn</t>
  </si>
  <si>
    <t>Potraviny</t>
  </si>
  <si>
    <t>Služby</t>
  </si>
  <si>
    <t>Opravy a udržování</t>
  </si>
  <si>
    <t>Cestovné</t>
  </si>
  <si>
    <t>Opravy a údržba (OMIR)</t>
  </si>
  <si>
    <t>Plavání výuka + doprava</t>
  </si>
  <si>
    <t>Ostatní služby</t>
  </si>
  <si>
    <t>Poštovné</t>
  </si>
  <si>
    <t>Telefony</t>
  </si>
  <si>
    <t>Bankovní poplatky</t>
  </si>
  <si>
    <t>Prevent</t>
  </si>
  <si>
    <t>Osobní náklady</t>
  </si>
  <si>
    <t>Mzdové náklady</t>
  </si>
  <si>
    <t>Mzdové náklady - OON</t>
  </si>
  <si>
    <t>Náhrada nemoc</t>
  </si>
  <si>
    <t>Zákonné sociální pojištění</t>
  </si>
  <si>
    <t>Jiné sociální pojištění - kooperativa</t>
  </si>
  <si>
    <t>FKSP</t>
  </si>
  <si>
    <t>Zákonné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</si>
  <si>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</si>
  <si>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</si>
  <si>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</si>
  <si>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</si>
  <si>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</si>
  <si>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a jiná bezúplatná předání</t>
  </si>
  <si>
    <t>Prodaný materiál</t>
  </si>
  <si>
    <t>Manka a škody</t>
  </si>
  <si>
    <t>Tvorba fondů</t>
  </si>
  <si>
    <t>Ostatní náklady z činnosti</t>
  </si>
  <si>
    <t>Odpisy, rezervy a opravné položky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</si>
  <si>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</si>
  <si>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</si>
  <si>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</si>
  <si>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</si>
  <si>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</si>
  <si>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zúčtování opravných položek</t>
  </si>
  <si>
    <t>Náklady z vyřazených pohledávek</t>
  </si>
  <si>
    <t>Náklady z drobného dlouhodobého majetku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</si>
  <si>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</si>
  <si>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</si>
  <si>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</si>
  <si>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</si>
  <si>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</si>
  <si>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Náklady vybraných ústředních vládních institucí na transfery</t>
  </si>
  <si>
    <t>Náklady celkem</t>
  </si>
  <si>
    <t>Výnosy z vlastních výkonů a zboží</t>
  </si>
  <si>
    <t>Výnosy z prodeje služeb - stravné</t>
  </si>
  <si>
    <t>výnosy z prodeje služeb - školné</t>
  </si>
  <si>
    <t>Výnosy z vyřazených pohledávek</t>
  </si>
  <si>
    <t>Výnosy z prodeje materiálu</t>
  </si>
  <si>
    <t>Výnosy z prodeje dlouhodobého nehmotného majetku</t>
  </si>
  <si>
    <t>Výnosy z prodeje dlouhodobého hmotného majetku kromě pozemků</t>
  </si>
  <si>
    <t>Výnosy z prodeje pozemků</t>
  </si>
  <si>
    <t>Použití fondů</t>
  </si>
  <si>
    <t>Ostatní výnosy z činnosti</t>
  </si>
  <si>
    <t>Finanční výnosy</t>
  </si>
  <si>
    <t>Výnosy z prodeje cenných papírů a podílů</t>
  </si>
  <si>
    <t>Kurzové zisky</t>
  </si>
  <si>
    <t>Výnosy z přecenění reálnou hodnotou</t>
  </si>
  <si>
    <t>Ostatní finanční výnosy</t>
  </si>
  <si>
    <t>Výnosy z transferů celkem</t>
  </si>
  <si>
    <t>Výnosy vybraných ústředních vládních institucí z transferů</t>
  </si>
  <si>
    <t>Výnosy vybraných místních vlád. Instit. z transf.</t>
  </si>
  <si>
    <t>příspěvek zřizovatele</t>
  </si>
  <si>
    <t>Výnosy celkem</t>
  </si>
  <si>
    <t>6-5</t>
  </si>
  <si>
    <t>Výsledek hospodaření</t>
  </si>
  <si>
    <t>Investiční příspěvek</t>
  </si>
  <si>
    <t>státní</t>
  </si>
  <si>
    <t>provoz</t>
  </si>
  <si>
    <t>Komentář</t>
  </si>
  <si>
    <t>Výnosy z transferů</t>
  </si>
  <si>
    <t>Dlouhodobé závazky</t>
  </si>
  <si>
    <t/>
  </si>
  <si>
    <t>Dlouhodobé pohledávky</t>
  </si>
  <si>
    <t>Financování dlouhodobých záměrů</t>
  </si>
  <si>
    <t>celkem zvýšení</t>
  </si>
  <si>
    <t>z toho - pomůcky materiál</t>
  </si>
  <si>
    <t>z toho - pomůcky OTE</t>
  </si>
  <si>
    <t>Schválený rozpočet za předcházející rok 2023</t>
  </si>
  <si>
    <t>Návrh rozpočtu 2024</t>
  </si>
  <si>
    <t>výnosy z prodeje služeb - ostatní</t>
  </si>
  <si>
    <t>Transferový podíl</t>
  </si>
  <si>
    <t>Mezinárodní spolupráce</t>
  </si>
  <si>
    <t>Základní škola T. G. Masyka Blatná, okr. Strakonice</t>
  </si>
  <si>
    <t>Komentář k návrhu rozpočtu na rok 2024</t>
  </si>
  <si>
    <t>Návrh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</si>
</sst>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,##0.00\ [$Kč]\ ;\-#,##0.00\ [$Kč]\ ;&quot; -&quot;00\ [$Kč]\ ;@\ "/>
    <numFmt numFmtId="165" formatCode="#,##0.00\ &quot;Kč&quot;"/>
    <numFmt numFmtId="166" formatCode="#,##0.00&quot; Kč &quot;;#,##0.00&quot; Kč &quot;;\-#&quot; Kč &quot;;@\ "/>
  </numFmts>
  <fonts count="5" x14ac:knownFonts="1">
    <font>
      <sz val="11"/>
      <color rgb="FF000000"/>
      <name val="Calibri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6D5EA"/>
        <bgColor rgb="FF33CCCC"/>
      </patternFill>
    </fill>
    <fill>
      <patternFill patternType="solid">
        <fgColor rgb="FF36D5EA"/>
        <b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1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right" vertical="top"/>
    </xf>
    <xf numFmtId="166" fontId="0" fillId="0" borderId="1" xfId="0" applyNumberFormat="1" applyBorder="1" applyAlignment="1">
      <alignment horizontal="right" vertical="top" wrapText="1"/>
    </xf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166" fontId="1" fillId="0" borderId="1" xfId="0" applyNumberFormat="1" applyFont="1" applyBorder="1" applyAlignment="1">
      <alignment horizontal="right"/>
    </xf>
    <xf numFmtId="0" fontId="0" fillId="0" borderId="3" xfId="0" applyBorder="1"/>
    <xf numFmtId="166" fontId="0" fillId="0" borderId="3" xfId="0" applyNumberFormat="1" applyBorder="1" applyAlignment="1">
      <alignment horizontal="right"/>
    </xf>
    <xf numFmtId="166" fontId="0" fillId="0" borderId="3" xfId="0" applyNumberFormat="1" applyBorder="1"/>
    <xf numFmtId="166" fontId="0" fillId="2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166" fontId="0" fillId="5" borderId="1" xfId="0" applyNumberFormat="1" applyFill="1" applyBorder="1" applyAlignment="1">
      <alignment horizontal="right"/>
    </xf>
    <xf numFmtId="0" fontId="0" fillId="0" borderId="2" xfId="0" applyBorder="1"/>
    <xf numFmtId="165" fontId="0" fillId="3" borderId="1" xfId="0" applyNumberFormat="1" applyFill="1" applyBorder="1" applyAlignment="1">
      <alignment horizontal="right"/>
    </xf>
    <xf numFmtId="0" fontId="1" fillId="0" borderId="2" xfId="0" applyFont="1" applyBorder="1"/>
    <xf numFmtId="166" fontId="0" fillId="2" borderId="2" xfId="0" applyNumberFormat="1" applyFill="1" applyBorder="1" applyAlignment="1">
      <alignment horizontal="right"/>
    </xf>
    <xf numFmtId="49" fontId="1" fillId="0" borderId="1" xfId="0" applyNumberFormat="1" applyFont="1" applyBorder="1"/>
    <xf numFmtId="0" fontId="2" fillId="0" borderId="0" xfId="0" applyFont="1"/>
    <xf numFmtId="0" fontId="0" fillId="3" borderId="0" xfId="0" applyFill="1"/>
    <xf numFmtId="166" fontId="0" fillId="3" borderId="0" xfId="0" applyNumberFormat="1" applyFill="1"/>
    <xf numFmtId="0" fontId="0" fillId="2" borderId="0" xfId="0" applyFill="1"/>
    <xf numFmtId="166" fontId="0" fillId="2" borderId="0" xfId="0" applyNumberFormat="1" applyFill="1"/>
    <xf numFmtId="166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6" fontId="4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66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6D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view="pageLayout" topLeftCell="A16" zoomScale="110" zoomScaleNormal="100" zoomScaleSheetLayoutView="100" zoomScalePageLayoutView="110" workbookViewId="0">
      <selection activeCell="G22" sqref="G22"/>
    </sheetView>
  </sheetViews>
  <sheetFormatPr defaultColWidth="9" defaultRowHeight="15" x14ac:dyDescent="0.25"/>
  <cols>
    <col min="1" max="1" width="4.7109375"/>
    <col min="2" max="2" width="8.42578125"/>
    <col min="3" max="3" width="9.7109375"/>
    <col min="4" max="4" width="51.85546875"/>
    <col min="5" max="5" width="18.28515625"/>
    <col min="6" max="6" width="18.7109375" customWidth="1"/>
    <col min="7" max="7" width="20.85546875"/>
    <col min="8" max="8" width="12.5703125"/>
    <col min="9" max="9" width="8.5703125"/>
    <col min="10" max="10" width="16.140625"/>
    <col min="11" max="1025" width="8.5703125"/>
  </cols>
  <sheetData>
    <row r="1" spans="1:7" ht="51" customHeight="1" x14ac:dyDescent="0.25">
      <c r="A1" s="42" t="s">
        <v>0</v>
      </c>
      <c r="B1" s="42"/>
      <c r="C1" s="42"/>
      <c r="D1" s="42" t="s">
        <v>1</v>
      </c>
      <c r="E1" s="42" t="s">
        <v>94</v>
      </c>
      <c r="F1" s="42" t="s">
        <v>2</v>
      </c>
      <c r="G1" s="42" t="s">
        <v>95</v>
      </c>
    </row>
    <row r="2" spans="1:7" ht="31.5" customHeight="1" x14ac:dyDescent="0.25">
      <c r="A2" s="8" t="s">
        <v>3</v>
      </c>
      <c r="B2" s="8" t="s">
        <v>4</v>
      </c>
      <c r="C2" s="7" t="s">
        <v>5</v>
      </c>
      <c r="D2" s="42"/>
      <c r="E2" s="42"/>
      <c r="F2" s="42"/>
      <c r="G2" s="42"/>
    </row>
    <row r="3" spans="1:7" ht="15" customHeight="1" x14ac:dyDescent="0.25">
      <c r="A3" s="8"/>
      <c r="B3" s="8">
        <v>50</v>
      </c>
      <c r="C3" s="7"/>
      <c r="D3" s="11" t="s">
        <v>6</v>
      </c>
      <c r="E3" s="13">
        <f>E4+E10+E14</f>
        <v>6427290</v>
      </c>
      <c r="F3" s="13">
        <f>F4+F10+F14</f>
        <v>6427290</v>
      </c>
      <c r="G3" s="13">
        <f>G4+G10+G14</f>
        <v>6640000</v>
      </c>
    </row>
    <row r="4" spans="1:7" x14ac:dyDescent="0.25">
      <c r="A4" s="8"/>
      <c r="B4" s="8"/>
      <c r="C4" s="8">
        <v>501</v>
      </c>
      <c r="D4" s="8" t="s">
        <v>7</v>
      </c>
      <c r="E4" s="15">
        <f>SUM(E5:E9)</f>
        <v>1102290</v>
      </c>
      <c r="F4" s="15">
        <f>SUM(F5:F9)</f>
        <v>1102290</v>
      </c>
      <c r="G4" s="15">
        <f>SUM(G5:G9)</f>
        <v>1170000</v>
      </c>
    </row>
    <row r="5" spans="1:7" x14ac:dyDescent="0.25">
      <c r="A5" s="8"/>
      <c r="B5" s="8"/>
      <c r="C5" s="8"/>
      <c r="D5" s="8" t="s">
        <v>8</v>
      </c>
      <c r="E5" s="21">
        <v>540000</v>
      </c>
      <c r="F5" s="21">
        <v>540000</v>
      </c>
      <c r="G5" s="21">
        <v>700000</v>
      </c>
    </row>
    <row r="6" spans="1:7" x14ac:dyDescent="0.25">
      <c r="A6" s="8"/>
      <c r="B6" s="8"/>
      <c r="C6" s="8"/>
      <c r="D6" s="8" t="s">
        <v>92</v>
      </c>
      <c r="E6" s="21">
        <v>85000</v>
      </c>
      <c r="F6" s="21">
        <v>85000</v>
      </c>
      <c r="G6" s="21">
        <v>80000</v>
      </c>
    </row>
    <row r="7" spans="1:7" x14ac:dyDescent="0.25">
      <c r="A7" s="8"/>
      <c r="B7" s="8"/>
      <c r="C7" s="8"/>
      <c r="D7" s="8" t="s">
        <v>93</v>
      </c>
      <c r="E7" s="21">
        <v>40000</v>
      </c>
      <c r="F7" s="21">
        <v>40000</v>
      </c>
      <c r="G7" s="21">
        <v>70000</v>
      </c>
    </row>
    <row r="8" spans="1:7" x14ac:dyDescent="0.25">
      <c r="A8" s="8"/>
      <c r="B8" s="8"/>
      <c r="C8" s="8"/>
      <c r="D8" s="8" t="s">
        <v>9</v>
      </c>
      <c r="E8" s="21">
        <v>320000</v>
      </c>
      <c r="F8" s="21">
        <v>320000</v>
      </c>
      <c r="G8" s="21">
        <v>200000</v>
      </c>
    </row>
    <row r="9" spans="1:7" x14ac:dyDescent="0.25">
      <c r="A9" s="8"/>
      <c r="B9" s="8"/>
      <c r="C9" s="8"/>
      <c r="D9" s="8" t="s">
        <v>10</v>
      </c>
      <c r="E9" s="22">
        <v>117290</v>
      </c>
      <c r="F9" s="22">
        <v>117290</v>
      </c>
      <c r="G9" s="22">
        <v>120000</v>
      </c>
    </row>
    <row r="10" spans="1:7" x14ac:dyDescent="0.25">
      <c r="A10" s="8"/>
      <c r="B10" s="8"/>
      <c r="C10" s="8">
        <v>502</v>
      </c>
      <c r="D10" s="8" t="s">
        <v>11</v>
      </c>
      <c r="E10" s="21">
        <f>SUM(E11+E12+E13)</f>
        <v>2330000</v>
      </c>
      <c r="F10" s="21">
        <f>SUM(F11+F12+F13)</f>
        <v>2330000</v>
      </c>
      <c r="G10" s="21">
        <f>SUM(G11+G12+G13)</f>
        <v>2330000</v>
      </c>
    </row>
    <row r="11" spans="1:7" x14ac:dyDescent="0.25">
      <c r="A11" s="8"/>
      <c r="B11" s="8"/>
      <c r="C11" s="8"/>
      <c r="D11" s="8" t="s">
        <v>12</v>
      </c>
      <c r="E11" s="21">
        <v>1100000</v>
      </c>
      <c r="F11" s="21">
        <v>1000000</v>
      </c>
      <c r="G11" s="21">
        <v>1000000</v>
      </c>
    </row>
    <row r="12" spans="1:7" x14ac:dyDescent="0.25">
      <c r="A12" s="8"/>
      <c r="B12" s="8"/>
      <c r="C12" s="8"/>
      <c r="D12" s="8" t="s">
        <v>13</v>
      </c>
      <c r="E12" s="21">
        <v>250000</v>
      </c>
      <c r="F12" s="21">
        <v>250000</v>
      </c>
      <c r="G12" s="21">
        <v>250000</v>
      </c>
    </row>
    <row r="13" spans="1:7" x14ac:dyDescent="0.25">
      <c r="A13" s="8"/>
      <c r="B13" s="8"/>
      <c r="C13" s="8"/>
      <c r="D13" s="8" t="s">
        <v>14</v>
      </c>
      <c r="E13" s="21">
        <v>980000</v>
      </c>
      <c r="F13" s="21">
        <v>1080000</v>
      </c>
      <c r="G13" s="21">
        <v>1080000</v>
      </c>
    </row>
    <row r="14" spans="1:7" x14ac:dyDescent="0.25">
      <c r="A14" s="8"/>
      <c r="B14" s="8"/>
      <c r="C14" s="8">
        <v>501</v>
      </c>
      <c r="D14" s="8" t="s">
        <v>15</v>
      </c>
      <c r="E14" s="21">
        <v>2995000</v>
      </c>
      <c r="F14" s="21">
        <v>2995000</v>
      </c>
      <c r="G14" s="21">
        <v>3140000</v>
      </c>
    </row>
    <row r="15" spans="1:7" x14ac:dyDescent="0.25">
      <c r="A15" s="8"/>
      <c r="B15" s="8">
        <v>51</v>
      </c>
      <c r="C15" s="8"/>
      <c r="D15" s="8" t="s">
        <v>16</v>
      </c>
      <c r="E15" s="15">
        <f t="shared" ref="E15:G15" si="0">SUM(E16:E25)</f>
        <v>2084000</v>
      </c>
      <c r="F15" s="15">
        <f t="shared" si="0"/>
        <v>2084000</v>
      </c>
      <c r="G15" s="15">
        <f t="shared" si="0"/>
        <v>2419000</v>
      </c>
    </row>
    <row r="16" spans="1:7" x14ac:dyDescent="0.25">
      <c r="A16" s="8"/>
      <c r="B16" s="8"/>
      <c r="C16" s="8">
        <v>511</v>
      </c>
      <c r="D16" s="8" t="s">
        <v>17</v>
      </c>
      <c r="E16" s="21">
        <v>350000</v>
      </c>
      <c r="F16" s="21">
        <v>350000</v>
      </c>
      <c r="G16" s="21">
        <v>350000</v>
      </c>
    </row>
    <row r="17" spans="1:7" x14ac:dyDescent="0.25">
      <c r="A17" s="8"/>
      <c r="B17" s="8"/>
      <c r="C17" s="8">
        <v>512</v>
      </c>
      <c r="D17" s="8" t="s">
        <v>18</v>
      </c>
      <c r="E17" s="22">
        <v>130000</v>
      </c>
      <c r="F17" s="22">
        <v>130000</v>
      </c>
      <c r="G17" s="22">
        <v>130000</v>
      </c>
    </row>
    <row r="18" spans="1:7" x14ac:dyDescent="0.25">
      <c r="A18" s="8"/>
      <c r="B18" s="8"/>
      <c r="C18" s="8">
        <v>511</v>
      </c>
      <c r="D18" s="8" t="s">
        <v>19</v>
      </c>
      <c r="E18" s="21">
        <v>510000</v>
      </c>
      <c r="F18" s="21">
        <v>510000</v>
      </c>
      <c r="G18" s="21">
        <v>650000</v>
      </c>
    </row>
    <row r="19" spans="1:7" x14ac:dyDescent="0.25">
      <c r="A19" s="8"/>
      <c r="B19" s="8"/>
      <c r="C19" s="8">
        <v>518</v>
      </c>
      <c r="D19" s="8" t="s">
        <v>20</v>
      </c>
      <c r="E19" s="22">
        <v>145000</v>
      </c>
      <c r="F19" s="22">
        <v>145000</v>
      </c>
      <c r="G19" s="22">
        <v>200000</v>
      </c>
    </row>
    <row r="20" spans="1:7" x14ac:dyDescent="0.25">
      <c r="A20" s="8"/>
      <c r="B20" s="8"/>
      <c r="C20" s="8">
        <v>518</v>
      </c>
      <c r="D20" s="8" t="s">
        <v>21</v>
      </c>
      <c r="E20" s="21">
        <v>780000</v>
      </c>
      <c r="F20" s="21">
        <v>780000</v>
      </c>
      <c r="G20" s="21">
        <v>890000</v>
      </c>
    </row>
    <row r="21" spans="1:7" x14ac:dyDescent="0.25">
      <c r="A21" s="8"/>
      <c r="B21" s="8"/>
      <c r="C21" s="8">
        <v>518</v>
      </c>
      <c r="D21" s="8" t="s">
        <v>22</v>
      </c>
      <c r="E21" s="21">
        <v>7000</v>
      </c>
      <c r="F21" s="21">
        <v>7000</v>
      </c>
      <c r="G21" s="21">
        <v>7000</v>
      </c>
    </row>
    <row r="22" spans="1:7" x14ac:dyDescent="0.25">
      <c r="A22" s="8"/>
      <c r="B22" s="8"/>
      <c r="C22" s="8">
        <v>518</v>
      </c>
      <c r="D22" s="8" t="s">
        <v>23</v>
      </c>
      <c r="E22" s="21">
        <v>40000</v>
      </c>
      <c r="F22" s="21">
        <v>40000</v>
      </c>
      <c r="G22" s="21">
        <v>45000</v>
      </c>
    </row>
    <row r="23" spans="1:7" x14ac:dyDescent="0.25">
      <c r="A23" s="8"/>
      <c r="B23" s="8"/>
      <c r="C23" s="8">
        <v>518</v>
      </c>
      <c r="D23" s="8" t="s">
        <v>24</v>
      </c>
      <c r="E23" s="21">
        <v>32000</v>
      </c>
      <c r="F23" s="21">
        <v>32000</v>
      </c>
      <c r="G23" s="21">
        <v>32000</v>
      </c>
    </row>
    <row r="24" spans="1:7" x14ac:dyDescent="0.25">
      <c r="A24" s="8"/>
      <c r="B24" s="8"/>
      <c r="C24" s="8">
        <v>518</v>
      </c>
      <c r="D24" s="38" t="s">
        <v>98</v>
      </c>
      <c r="E24" s="21">
        <v>30000</v>
      </c>
      <c r="F24" s="21">
        <v>30000</v>
      </c>
      <c r="G24" s="21">
        <v>45000</v>
      </c>
    </row>
    <row r="25" spans="1:7" x14ac:dyDescent="0.25">
      <c r="A25" s="8"/>
      <c r="B25" s="8"/>
      <c r="C25" s="8">
        <v>518</v>
      </c>
      <c r="D25" s="8" t="s">
        <v>25</v>
      </c>
      <c r="E25" s="21">
        <v>60000</v>
      </c>
      <c r="F25" s="21">
        <v>60000</v>
      </c>
      <c r="G25" s="21">
        <v>70000</v>
      </c>
    </row>
    <row r="26" spans="1:7" x14ac:dyDescent="0.25">
      <c r="A26" s="8"/>
      <c r="B26" s="8">
        <v>52</v>
      </c>
      <c r="C26" s="8"/>
      <c r="D26" s="8" t="s">
        <v>26</v>
      </c>
      <c r="E26" s="15">
        <f>SUM(E27:E33)</f>
        <v>37552195</v>
      </c>
      <c r="F26" s="15">
        <f>SUM(F27:F33)</f>
        <v>37552195</v>
      </c>
      <c r="G26" s="15">
        <f>SUM(G27:G33)</f>
        <v>39358135</v>
      </c>
    </row>
    <row r="27" spans="1:7" x14ac:dyDescent="0.25">
      <c r="A27" s="8"/>
      <c r="B27" s="8"/>
      <c r="C27" s="8">
        <v>521</v>
      </c>
      <c r="D27" s="8" t="s">
        <v>27</v>
      </c>
      <c r="E27" s="22">
        <v>27153472</v>
      </c>
      <c r="F27" s="22">
        <v>27153472</v>
      </c>
      <c r="G27" s="22">
        <v>28511145</v>
      </c>
    </row>
    <row r="28" spans="1:7" x14ac:dyDescent="0.25">
      <c r="A28" s="8"/>
      <c r="B28" s="8"/>
      <c r="C28" s="8">
        <v>521</v>
      </c>
      <c r="D28" s="8" t="s">
        <v>28</v>
      </c>
      <c r="E28" s="23">
        <v>110000</v>
      </c>
      <c r="F28" s="23">
        <v>110000</v>
      </c>
      <c r="G28" s="23">
        <v>110000</v>
      </c>
    </row>
    <row r="29" spans="1:7" x14ac:dyDescent="0.25">
      <c r="A29" s="8"/>
      <c r="B29" s="8"/>
      <c r="C29" s="8">
        <v>521</v>
      </c>
      <c r="D29" s="8" t="s">
        <v>29</v>
      </c>
      <c r="E29" s="22">
        <v>300000</v>
      </c>
      <c r="F29" s="22">
        <v>300000</v>
      </c>
      <c r="G29" s="22">
        <v>300000</v>
      </c>
    </row>
    <row r="30" spans="1:7" x14ac:dyDescent="0.25">
      <c r="A30" s="8"/>
      <c r="B30" s="8"/>
      <c r="C30" s="8">
        <v>524</v>
      </c>
      <c r="D30" s="8" t="s">
        <v>30</v>
      </c>
      <c r="E30" s="22">
        <v>9215053</v>
      </c>
      <c r="F30" s="22">
        <v>9215053</v>
      </c>
      <c r="G30" s="22">
        <v>9636767</v>
      </c>
    </row>
    <row r="31" spans="1:7" x14ac:dyDescent="0.25">
      <c r="A31" s="8"/>
      <c r="B31" s="8"/>
      <c r="C31" s="8">
        <v>525</v>
      </c>
      <c r="D31" s="8" t="s">
        <v>31</v>
      </c>
      <c r="E31" s="22">
        <v>125000</v>
      </c>
      <c r="F31" s="22">
        <v>125000</v>
      </c>
      <c r="G31" s="22">
        <v>125000</v>
      </c>
    </row>
    <row r="32" spans="1:7" x14ac:dyDescent="0.25">
      <c r="A32" s="8"/>
      <c r="B32" s="8"/>
      <c r="C32" s="8">
        <v>527</v>
      </c>
      <c r="D32" s="8" t="s">
        <v>32</v>
      </c>
      <c r="E32" s="22">
        <v>543670</v>
      </c>
      <c r="F32" s="22">
        <v>543670</v>
      </c>
      <c r="G32" s="22">
        <v>570223</v>
      </c>
    </row>
    <row r="33" spans="1:7" x14ac:dyDescent="0.25">
      <c r="A33" s="8"/>
      <c r="B33" s="8"/>
      <c r="C33" s="8">
        <v>527</v>
      </c>
      <c r="D33" s="8" t="s">
        <v>33</v>
      </c>
      <c r="E33" s="22">
        <v>105000</v>
      </c>
      <c r="F33" s="22">
        <v>105000</v>
      </c>
      <c r="G33" s="22">
        <v>105000</v>
      </c>
    </row>
    <row r="34" spans="1:7" hidden="1" x14ac:dyDescent="0.25">
      <c r="A34" s="8"/>
      <c r="B34" s="8"/>
      <c r="C34" s="8">
        <v>531</v>
      </c>
      <c r="D34" s="8" t="s">
        <v>34</v>
      </c>
      <c r="E34" s="15"/>
      <c r="F34" s="15"/>
      <c r="G34" s="15"/>
    </row>
    <row r="35" spans="1:7" hidden="1" x14ac:dyDescent="0.25">
      <c r="A35" s="8"/>
      <c r="B35" s="8"/>
      <c r="C35" s="8">
        <v>532</v>
      </c>
      <c r="D35" s="8" t="s">
        <v>35</v>
      </c>
      <c r="E35" s="15"/>
      <c r="F35" s="15"/>
      <c r="G35" s="15"/>
    </row>
    <row r="36" spans="1:7" hidden="1" x14ac:dyDescent="0.25">
      <c r="A36" s="8"/>
      <c r="B36" s="8"/>
      <c r="C36" s="8">
        <v>538</v>
      </c>
      <c r="D36" s="8" t="s">
        <v>36</v>
      </c>
      <c r="E36" s="15"/>
      <c r="F36" s="15"/>
      <c r="G36" s="15"/>
    </row>
    <row r="37" spans="1:7" hidden="1" x14ac:dyDescent="0.25">
      <c r="A37" s="8"/>
      <c r="B37" s="8"/>
      <c r="C37" s="8">
        <v>541</v>
      </c>
      <c r="D37" s="8" t="s">
        <v>37</v>
      </c>
      <c r="E37" s="15"/>
      <c r="F37" s="15"/>
      <c r="G37" s="15"/>
    </row>
    <row r="38" spans="1:7" hidden="1" x14ac:dyDescent="0.25">
      <c r="A38" s="8"/>
      <c r="B38" s="8"/>
      <c r="C38" s="8">
        <v>542</v>
      </c>
      <c r="D38" s="8" t="s">
        <v>38</v>
      </c>
      <c r="E38" s="15"/>
      <c r="F38" s="15"/>
      <c r="G38" s="15"/>
    </row>
    <row r="39" spans="1:7" hidden="1" x14ac:dyDescent="0.25">
      <c r="A39" s="8"/>
      <c r="B39" s="8"/>
      <c r="C39" s="8">
        <v>543</v>
      </c>
      <c r="D39" s="8" t="s">
        <v>39</v>
      </c>
      <c r="E39" s="15"/>
      <c r="F39" s="15"/>
      <c r="G39" s="15"/>
    </row>
    <row r="40" spans="1:7" hidden="1" x14ac:dyDescent="0.25">
      <c r="A40" s="8"/>
      <c r="B40" s="8"/>
      <c r="C40" s="8">
        <v>544</v>
      </c>
      <c r="D40" s="8" t="s">
        <v>40</v>
      </c>
      <c r="E40" s="15"/>
      <c r="F40" s="15"/>
      <c r="G40" s="15"/>
    </row>
    <row r="41" spans="1:7" hidden="1" x14ac:dyDescent="0.25">
      <c r="A41" s="8"/>
      <c r="B41" s="8"/>
      <c r="C41" s="8">
        <v>547</v>
      </c>
      <c r="D41" s="8" t="s">
        <v>41</v>
      </c>
      <c r="E41" s="15"/>
      <c r="F41" s="15"/>
      <c r="G41" s="15"/>
    </row>
    <row r="42" spans="1:7" hidden="1" x14ac:dyDescent="0.25">
      <c r="A42" s="8"/>
      <c r="B42" s="8"/>
      <c r="C42" s="8">
        <v>548</v>
      </c>
      <c r="D42" s="8" t="s">
        <v>42</v>
      </c>
      <c r="E42" s="15"/>
      <c r="F42" s="15"/>
      <c r="G42" s="15"/>
    </row>
    <row r="43" spans="1:7" hidden="1" x14ac:dyDescent="0.25">
      <c r="A43" s="8"/>
      <c r="B43" s="8"/>
      <c r="C43" s="8">
        <v>549</v>
      </c>
      <c r="D43" s="8" t="s">
        <v>43</v>
      </c>
      <c r="E43" s="15"/>
      <c r="F43" s="15"/>
      <c r="G43" s="15"/>
    </row>
    <row r="44" spans="1:7" x14ac:dyDescent="0.25">
      <c r="A44" s="8"/>
      <c r="B44" s="8">
        <v>55</v>
      </c>
      <c r="C44" s="8"/>
      <c r="D44" s="8" t="s">
        <v>44</v>
      </c>
      <c r="E44" s="15">
        <f>E45+E52</f>
        <v>1300743</v>
      </c>
      <c r="F44" s="15">
        <f>F45+F52</f>
        <v>1300743</v>
      </c>
      <c r="G44" s="15">
        <f>G45+G52</f>
        <v>1493819</v>
      </c>
    </row>
    <row r="45" spans="1:7" x14ac:dyDescent="0.25">
      <c r="A45" s="8"/>
      <c r="B45" s="8"/>
      <c r="C45" s="8">
        <v>551</v>
      </c>
      <c r="D45" s="8" t="s">
        <v>45</v>
      </c>
      <c r="E45" s="21">
        <v>910743</v>
      </c>
      <c r="F45" s="21">
        <v>910743</v>
      </c>
      <c r="G45" s="21">
        <v>983819</v>
      </c>
    </row>
    <row r="46" spans="1:7" hidden="1" x14ac:dyDescent="0.25">
      <c r="A46" s="8"/>
      <c r="B46" s="8"/>
      <c r="C46" s="8">
        <v>552</v>
      </c>
      <c r="D46" s="8" t="s">
        <v>46</v>
      </c>
      <c r="E46" s="15"/>
      <c r="F46" s="15"/>
      <c r="G46" s="15"/>
    </row>
    <row r="47" spans="1:7" hidden="1" x14ac:dyDescent="0.25">
      <c r="A47" s="8"/>
      <c r="B47" s="8"/>
      <c r="C47" s="8">
        <v>553</v>
      </c>
      <c r="D47" s="8" t="s">
        <v>47</v>
      </c>
      <c r="E47" s="15"/>
      <c r="F47" s="15"/>
      <c r="G47" s="15"/>
    </row>
    <row r="48" spans="1:7" hidden="1" x14ac:dyDescent="0.25">
      <c r="A48" s="8"/>
      <c r="B48" s="8"/>
      <c r="C48" s="8">
        <v>554</v>
      </c>
      <c r="D48" s="8" t="s">
        <v>48</v>
      </c>
      <c r="E48" s="15"/>
      <c r="F48" s="15"/>
      <c r="G48" s="15"/>
    </row>
    <row r="49" spans="1:7" hidden="1" x14ac:dyDescent="0.25">
      <c r="A49" s="8"/>
      <c r="B49" s="8"/>
      <c r="C49" s="8">
        <v>555</v>
      </c>
      <c r="D49" s="8" t="s">
        <v>49</v>
      </c>
      <c r="E49" s="15"/>
      <c r="F49" s="15"/>
      <c r="G49" s="15"/>
    </row>
    <row r="50" spans="1:7" hidden="1" x14ac:dyDescent="0.25">
      <c r="A50" s="8"/>
      <c r="B50" s="8"/>
      <c r="C50" s="8">
        <v>556</v>
      </c>
      <c r="D50" s="8" t="s">
        <v>50</v>
      </c>
      <c r="E50" s="15"/>
      <c r="F50" s="15"/>
      <c r="G50" s="15"/>
    </row>
    <row r="51" spans="1:7" hidden="1" x14ac:dyDescent="0.25">
      <c r="A51" s="8"/>
      <c r="B51" s="8"/>
      <c r="C51" s="8">
        <v>557</v>
      </c>
      <c r="D51" s="8" t="s">
        <v>51</v>
      </c>
      <c r="E51" s="15"/>
      <c r="F51" s="15"/>
      <c r="G51" s="15"/>
    </row>
    <row r="52" spans="1:7" x14ac:dyDescent="0.25">
      <c r="A52" s="8"/>
      <c r="B52" s="8"/>
      <c r="C52" s="8">
        <v>558</v>
      </c>
      <c r="D52" s="8" t="s">
        <v>52</v>
      </c>
      <c r="E52" s="21">
        <v>390000</v>
      </c>
      <c r="F52" s="21">
        <v>390000</v>
      </c>
      <c r="G52" s="21">
        <v>510000</v>
      </c>
    </row>
    <row r="53" spans="1:7" hidden="1" x14ac:dyDescent="0.25">
      <c r="A53" s="8"/>
      <c r="B53" s="8"/>
      <c r="C53" s="8">
        <v>561</v>
      </c>
      <c r="D53" s="8" t="s">
        <v>53</v>
      </c>
      <c r="E53" s="15"/>
      <c r="F53" s="15"/>
      <c r="G53" s="15"/>
    </row>
    <row r="54" spans="1:7" hidden="1" x14ac:dyDescent="0.25">
      <c r="A54" s="8"/>
      <c r="B54" s="8"/>
      <c r="C54" s="8">
        <v>562</v>
      </c>
      <c r="D54" s="8" t="s">
        <v>54</v>
      </c>
      <c r="E54" s="15"/>
      <c r="F54" s="15"/>
      <c r="G54" s="15"/>
    </row>
    <row r="55" spans="1:7" hidden="1" x14ac:dyDescent="0.25">
      <c r="A55" s="8"/>
      <c r="B55" s="8"/>
      <c r="C55" s="8">
        <v>563</v>
      </c>
      <c r="D55" s="8" t="s">
        <v>55</v>
      </c>
      <c r="E55" s="15"/>
      <c r="F55" s="15"/>
      <c r="G55" s="15"/>
    </row>
    <row r="56" spans="1:7" hidden="1" x14ac:dyDescent="0.25">
      <c r="A56" s="8"/>
      <c r="B56" s="8"/>
      <c r="C56" s="8">
        <v>564</v>
      </c>
      <c r="D56" s="8" t="s">
        <v>56</v>
      </c>
      <c r="E56" s="15"/>
      <c r="F56" s="15"/>
      <c r="G56" s="15"/>
    </row>
    <row r="57" spans="1:7" hidden="1" x14ac:dyDescent="0.25">
      <c r="A57" s="8"/>
      <c r="B57" s="8"/>
      <c r="C57" s="8">
        <v>569</v>
      </c>
      <c r="D57" s="8" t="s">
        <v>57</v>
      </c>
      <c r="E57" s="15"/>
      <c r="F57" s="15"/>
      <c r="G57" s="15"/>
    </row>
    <row r="58" spans="1:7" hidden="1" x14ac:dyDescent="0.25">
      <c r="A58" s="8"/>
      <c r="B58" s="8"/>
      <c r="C58" s="8">
        <v>571</v>
      </c>
      <c r="D58" s="8" t="s">
        <v>58</v>
      </c>
      <c r="E58" s="15"/>
      <c r="F58" s="15"/>
      <c r="G58" s="15"/>
    </row>
    <row r="59" spans="1:7" x14ac:dyDescent="0.25">
      <c r="A59" s="16">
        <v>5</v>
      </c>
      <c r="B59" s="16"/>
      <c r="C59" s="16"/>
      <c r="D59" s="16" t="s">
        <v>59</v>
      </c>
      <c r="E59" s="17">
        <f>E3+E15+E26+E44</f>
        <v>47364228</v>
      </c>
      <c r="F59" s="17">
        <f>F3+F15+F26+F44</f>
        <v>47364228</v>
      </c>
      <c r="G59" s="17">
        <f>G3+G15+G26+G44</f>
        <v>49910954</v>
      </c>
    </row>
    <row r="60" spans="1:7" x14ac:dyDescent="0.25">
      <c r="A60" s="18"/>
      <c r="B60" s="18">
        <v>60</v>
      </c>
      <c r="C60" s="18"/>
      <c r="D60" s="18" t="s">
        <v>60</v>
      </c>
      <c r="E60" s="19">
        <f>E61+E62++E72</f>
        <v>3199000</v>
      </c>
      <c r="F60" s="19">
        <f>F61+F62+F72</f>
        <v>3199000</v>
      </c>
      <c r="G60" s="39">
        <f>SUM(G61+G62+G72)</f>
        <v>3344000</v>
      </c>
    </row>
    <row r="61" spans="1:7" x14ac:dyDescent="0.25">
      <c r="A61" s="8"/>
      <c r="B61" s="8"/>
      <c r="C61" s="8">
        <v>602</v>
      </c>
      <c r="D61" s="8" t="s">
        <v>61</v>
      </c>
      <c r="E61" s="21">
        <v>2995000</v>
      </c>
      <c r="F61" s="21">
        <v>2995000</v>
      </c>
      <c r="G61" s="21">
        <v>3140000</v>
      </c>
    </row>
    <row r="62" spans="1:7" x14ac:dyDescent="0.25">
      <c r="A62" s="8"/>
      <c r="B62" s="8"/>
      <c r="C62" s="8">
        <v>602</v>
      </c>
      <c r="D62" s="8" t="s">
        <v>62</v>
      </c>
      <c r="E62" s="21">
        <v>200000</v>
      </c>
      <c r="F62" s="21">
        <v>200000</v>
      </c>
      <c r="G62" s="21">
        <v>200000</v>
      </c>
    </row>
    <row r="63" spans="1:7" hidden="1" x14ac:dyDescent="0.25">
      <c r="A63" s="8"/>
      <c r="B63" s="8"/>
      <c r="C63" s="8">
        <v>641</v>
      </c>
      <c r="D63" s="8" t="s">
        <v>37</v>
      </c>
      <c r="E63" s="15"/>
      <c r="F63" s="15"/>
      <c r="G63" s="15"/>
    </row>
    <row r="64" spans="1:7" hidden="1" x14ac:dyDescent="0.25">
      <c r="A64" s="8"/>
      <c r="B64" s="8"/>
      <c r="C64" s="8">
        <v>642</v>
      </c>
      <c r="D64" s="8" t="s">
        <v>38</v>
      </c>
      <c r="E64" s="15"/>
      <c r="F64" s="15"/>
      <c r="G64" s="15"/>
    </row>
    <row r="65" spans="1:7" hidden="1" x14ac:dyDescent="0.25">
      <c r="A65" s="8"/>
      <c r="B65" s="8"/>
      <c r="C65" s="8">
        <v>643</v>
      </c>
      <c r="D65" s="8" t="s">
        <v>63</v>
      </c>
      <c r="E65" s="15"/>
      <c r="F65" s="15"/>
      <c r="G65" s="15"/>
    </row>
    <row r="66" spans="1:7" hidden="1" x14ac:dyDescent="0.25">
      <c r="A66" s="8"/>
      <c r="B66" s="8"/>
      <c r="C66" s="8">
        <v>644</v>
      </c>
      <c r="D66" s="8" t="s">
        <v>64</v>
      </c>
      <c r="E66" s="15"/>
      <c r="F66" s="15"/>
      <c r="G66" s="15"/>
    </row>
    <row r="67" spans="1:7" hidden="1" x14ac:dyDescent="0.25">
      <c r="A67" s="8"/>
      <c r="B67" s="8"/>
      <c r="C67" s="8">
        <v>645</v>
      </c>
      <c r="D67" s="8" t="s">
        <v>65</v>
      </c>
      <c r="E67" s="15"/>
      <c r="F67" s="15"/>
      <c r="G67" s="15"/>
    </row>
    <row r="68" spans="1:7" hidden="1" x14ac:dyDescent="0.25">
      <c r="A68" s="8"/>
      <c r="B68" s="8"/>
      <c r="C68" s="8">
        <v>646</v>
      </c>
      <c r="D68" s="8" t="s">
        <v>66</v>
      </c>
      <c r="E68" s="15"/>
      <c r="F68" s="15"/>
      <c r="G68" s="15"/>
    </row>
    <row r="69" spans="1:7" hidden="1" x14ac:dyDescent="0.25">
      <c r="A69" s="8"/>
      <c r="B69" s="8"/>
      <c r="C69" s="8">
        <v>647</v>
      </c>
      <c r="D69" s="8" t="s">
        <v>67</v>
      </c>
      <c r="E69" s="15"/>
      <c r="F69" s="15"/>
      <c r="G69" s="15"/>
    </row>
    <row r="70" spans="1:7" hidden="1" x14ac:dyDescent="0.25">
      <c r="A70" s="8"/>
      <c r="B70" s="8"/>
      <c r="C70" s="8">
        <v>648</v>
      </c>
      <c r="D70" s="8" t="s">
        <v>68</v>
      </c>
      <c r="E70" s="15"/>
      <c r="F70" s="15"/>
      <c r="G70" s="15"/>
    </row>
    <row r="71" spans="1:7" hidden="1" x14ac:dyDescent="0.25">
      <c r="A71" s="8"/>
      <c r="B71" s="8"/>
      <c r="C71" s="8">
        <v>649</v>
      </c>
      <c r="D71" s="8" t="s">
        <v>69</v>
      </c>
      <c r="E71" s="15"/>
      <c r="F71" s="15"/>
      <c r="G71" s="15"/>
    </row>
    <row r="72" spans="1:7" x14ac:dyDescent="0.25">
      <c r="A72" s="8"/>
      <c r="B72" s="8"/>
      <c r="C72" s="8">
        <v>602</v>
      </c>
      <c r="D72" s="8" t="s">
        <v>96</v>
      </c>
      <c r="E72" s="24">
        <v>4000</v>
      </c>
      <c r="F72" s="24">
        <v>4000</v>
      </c>
      <c r="G72" s="24">
        <v>4000</v>
      </c>
    </row>
    <row r="73" spans="1:7" x14ac:dyDescent="0.25">
      <c r="A73" s="8"/>
      <c r="B73" s="8">
        <v>66</v>
      </c>
      <c r="C73" s="8"/>
      <c r="D73" s="8" t="s">
        <v>70</v>
      </c>
      <c r="E73" s="24">
        <v>1000</v>
      </c>
      <c r="F73" s="24">
        <v>1000</v>
      </c>
      <c r="G73" s="24">
        <v>1000</v>
      </c>
    </row>
    <row r="74" spans="1:7" hidden="1" x14ac:dyDescent="0.25">
      <c r="A74" s="8"/>
      <c r="B74" s="8"/>
      <c r="C74" s="8">
        <v>661</v>
      </c>
      <c r="D74" s="8" t="s">
        <v>71</v>
      </c>
      <c r="E74" s="15"/>
      <c r="F74" s="15"/>
      <c r="G74" s="15"/>
    </row>
    <row r="75" spans="1:7" hidden="1" x14ac:dyDescent="0.25">
      <c r="A75" s="8"/>
      <c r="B75" s="8"/>
      <c r="C75" s="8">
        <v>662</v>
      </c>
      <c r="D75" s="8" t="s">
        <v>54</v>
      </c>
      <c r="E75" s="15"/>
      <c r="F75" s="15"/>
      <c r="G75" s="15"/>
    </row>
    <row r="76" spans="1:7" hidden="1" x14ac:dyDescent="0.25">
      <c r="A76" s="8"/>
      <c r="B76" s="8"/>
      <c r="C76" s="8">
        <v>663</v>
      </c>
      <c r="D76" s="8" t="s">
        <v>72</v>
      </c>
      <c r="E76" s="15"/>
      <c r="F76" s="15"/>
      <c r="G76" s="15"/>
    </row>
    <row r="77" spans="1:7" hidden="1" x14ac:dyDescent="0.25">
      <c r="A77" s="8"/>
      <c r="B77" s="8"/>
      <c r="C77" s="8">
        <v>664</v>
      </c>
      <c r="D77" s="8" t="s">
        <v>73</v>
      </c>
      <c r="E77" s="15"/>
      <c r="F77" s="15"/>
      <c r="G77" s="15"/>
    </row>
    <row r="78" spans="1:7" hidden="1" x14ac:dyDescent="0.25">
      <c r="A78" s="8"/>
      <c r="B78" s="8"/>
      <c r="C78" s="8">
        <v>669</v>
      </c>
      <c r="D78" s="8" t="s">
        <v>74</v>
      </c>
      <c r="E78" s="15"/>
      <c r="F78" s="15"/>
      <c r="G78" s="15"/>
    </row>
    <row r="79" spans="1:7" x14ac:dyDescent="0.25">
      <c r="A79" s="8"/>
      <c r="B79" s="8">
        <v>67</v>
      </c>
      <c r="C79" s="8"/>
      <c r="D79" s="8" t="s">
        <v>75</v>
      </c>
      <c r="E79" s="15">
        <f>E81+E82+E83</f>
        <v>44164228</v>
      </c>
      <c r="F79" s="15">
        <f>F81+F82+F83</f>
        <v>44164228</v>
      </c>
      <c r="G79" s="15">
        <f>G81+G82+G83</f>
        <v>46565954</v>
      </c>
    </row>
    <row r="80" spans="1:7" hidden="1" x14ac:dyDescent="0.25">
      <c r="A80" s="8"/>
      <c r="B80" s="8"/>
      <c r="C80" s="8">
        <v>671</v>
      </c>
      <c r="D80" s="8" t="s">
        <v>76</v>
      </c>
      <c r="E80" s="15"/>
      <c r="F80" s="15"/>
      <c r="G80" s="15"/>
    </row>
    <row r="81" spans="1:7" x14ac:dyDescent="0.25">
      <c r="A81" s="8"/>
      <c r="B81" s="8"/>
      <c r="C81" s="8">
        <v>672</v>
      </c>
      <c r="D81" s="8" t="s">
        <v>77</v>
      </c>
      <c r="E81" s="26">
        <f>E9+E17+E19+E27+E28+E29+E30+E31+E32+E33</f>
        <v>37944485</v>
      </c>
      <c r="F81" s="26">
        <f>SUM(F9+F17+F19+F27+F28+F29+F30+F31+F32+F33)</f>
        <v>37944485</v>
      </c>
      <c r="G81" s="26">
        <f>G9+G17+G19+G27+G28+G29+G30+G31+G32+G33</f>
        <v>39808135</v>
      </c>
    </row>
    <row r="82" spans="1:7" x14ac:dyDescent="0.25">
      <c r="A82" s="25"/>
      <c r="B82" s="25"/>
      <c r="C82" s="25">
        <v>672</v>
      </c>
      <c r="D82" s="27" t="s">
        <v>78</v>
      </c>
      <c r="E82" s="28">
        <f>(E5+E6+E7+E8+E10+E16+E18+E20+E21+E22+E23+E25+E45+E52+E24)-(E62+E72+E73+E83)</f>
        <v>6000000</v>
      </c>
      <c r="F82" s="28">
        <f>(F5+F6+F7+F8+F10+F16+F18+F20+F21+F22+F23+F25+F45+F52+F24)-(F62+F72+F73+F83)</f>
        <v>6000000</v>
      </c>
      <c r="G82" s="28">
        <f>(G5+G6+G7+G8+G10+G16+G18+G20+G21+G22+G23+G25+G45+G52+G24)-(G62+G72+G73+G83)</f>
        <v>6521000</v>
      </c>
    </row>
    <row r="83" spans="1:7" x14ac:dyDescent="0.25">
      <c r="A83" s="25"/>
      <c r="B83" s="25"/>
      <c r="C83" s="25">
        <v>672</v>
      </c>
      <c r="D83" s="27" t="s">
        <v>97</v>
      </c>
      <c r="E83" s="28">
        <v>219743</v>
      </c>
      <c r="F83" s="28">
        <v>219743</v>
      </c>
      <c r="G83" s="28">
        <v>236819</v>
      </c>
    </row>
    <row r="84" spans="1:7" x14ac:dyDescent="0.25">
      <c r="A84" s="16">
        <v>6</v>
      </c>
      <c r="B84" s="16"/>
      <c r="C84" s="16"/>
      <c r="D84" s="16" t="s">
        <v>79</v>
      </c>
      <c r="E84" s="17">
        <f>E60+E73+E79</f>
        <v>47364228</v>
      </c>
      <c r="F84" s="17">
        <f>F60+F73+F79</f>
        <v>47364228</v>
      </c>
      <c r="G84" s="17">
        <f>G60+G73+G79</f>
        <v>49910954</v>
      </c>
    </row>
    <row r="85" spans="1:7" x14ac:dyDescent="0.25">
      <c r="A85" s="29" t="s">
        <v>80</v>
      </c>
      <c r="B85" s="16"/>
      <c r="C85" s="16"/>
      <c r="D85" s="16" t="s">
        <v>81</v>
      </c>
      <c r="E85" s="17">
        <f>E84-E59</f>
        <v>0</v>
      </c>
      <c r="F85" s="17">
        <v>0</v>
      </c>
      <c r="G85" s="17">
        <v>0</v>
      </c>
    </row>
    <row r="87" spans="1:7" x14ac:dyDescent="0.25">
      <c r="A87" s="30" t="s">
        <v>82</v>
      </c>
      <c r="D87" s="31" t="s">
        <v>83</v>
      </c>
      <c r="E87" s="32">
        <f>E81</f>
        <v>37944485</v>
      </c>
      <c r="F87" s="32">
        <f>F81</f>
        <v>37944485</v>
      </c>
      <c r="G87" s="32">
        <f>G81</f>
        <v>39808135</v>
      </c>
    </row>
    <row r="88" spans="1:7" x14ac:dyDescent="0.25">
      <c r="D88" s="33" t="s">
        <v>84</v>
      </c>
      <c r="E88" s="34">
        <f>E5+E8+E10+E14+E16+E18+E20+E21+E22+E23+E25+E45+E52+E6+E24</f>
        <v>9379743</v>
      </c>
      <c r="F88" s="34">
        <f>SUM(F5+F6+F8+F10+F14+F16+F18+F20+F21+F22+F23+F24+F25+F45+F52)</f>
        <v>9379743</v>
      </c>
      <c r="G88" s="34">
        <f>G5+G6+G7+G8+G10+G14+G16+G18+G20+G21+G22+G23+G24+G25+G44</f>
        <v>10102819</v>
      </c>
    </row>
    <row r="89" spans="1:7" x14ac:dyDescent="0.25">
      <c r="A89" s="1" t="s">
        <v>85</v>
      </c>
      <c r="E89" s="35"/>
      <c r="F89" s="35"/>
      <c r="G89" s="35"/>
    </row>
  </sheetData>
  <mergeCells count="5">
    <mergeCell ref="A1:C1"/>
    <mergeCell ref="D1:D2"/>
    <mergeCell ref="E1:E2"/>
    <mergeCell ref="F1:F2"/>
    <mergeCell ref="G1:G2"/>
  </mergeCells>
  <printOptions horizontalCentered="1"/>
  <pageMargins left="0.23622047244094491" right="0.23622047244094491" top="0.62992125984251968" bottom="0.62992125984251968" header="0.31496062992125984" footer="0.31496062992125984"/>
  <pageSetup paperSize="9" scale="74" firstPageNumber="0" orientation="portrait" r:id="rId1"/>
  <headerFooter>
    <oddHeader>&amp;C&amp;"Arial,Obyčejné"Základní škola T. G. Masaryka Blatná, okr. Strakonice
Návrh rozpočtu na rok 2024</oddHeader>
    <oddFooter xml:space="preserve">&amp;L&amp;"Arial,Obyčejné"Datum zpracování: &amp;D
Kontakt na zpracovatele: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tabSelected="1" view="pageLayout" zoomScale="110" zoomScaleNormal="100" zoomScaleSheetLayoutView="100" zoomScalePageLayoutView="110" workbookViewId="0">
      <selection activeCell="E17" sqref="E17"/>
    </sheetView>
  </sheetViews>
  <sheetFormatPr defaultColWidth="9" defaultRowHeight="15" x14ac:dyDescent="0.25"/>
  <cols>
    <col min="1" max="1" width="5.85546875"/>
    <col min="2" max="2" width="7.140625"/>
    <col min="3" max="3" width="38.140625"/>
    <col min="4" max="4" width="20"/>
    <col min="5" max="5" width="17"/>
    <col min="6" max="6" width="20.140625"/>
    <col min="7" max="1025" width="8.5703125"/>
  </cols>
  <sheetData>
    <row r="1" spans="1:6" ht="15" customHeight="1" x14ac:dyDescent="0.25">
      <c r="A1" s="43" t="s">
        <v>0</v>
      </c>
      <c r="B1" s="43"/>
      <c r="C1" s="40" t="s">
        <v>1</v>
      </c>
      <c r="D1" s="40" t="s">
        <v>101</v>
      </c>
      <c r="E1" s="41">
        <v>2025</v>
      </c>
      <c r="F1" s="41">
        <v>2026</v>
      </c>
    </row>
    <row r="2" spans="1:6" x14ac:dyDescent="0.25">
      <c r="A2" s="8" t="s">
        <v>3</v>
      </c>
      <c r="B2" s="8" t="s">
        <v>4</v>
      </c>
      <c r="C2" s="9"/>
      <c r="D2" s="10"/>
      <c r="E2" s="10"/>
      <c r="F2" s="10"/>
    </row>
    <row r="3" spans="1:6" x14ac:dyDescent="0.25">
      <c r="A3" s="8"/>
      <c r="B3" s="8">
        <v>50</v>
      </c>
      <c r="C3" s="11" t="s">
        <v>6</v>
      </c>
      <c r="D3" s="12">
        <v>6640000</v>
      </c>
      <c r="E3" s="13">
        <v>6640000</v>
      </c>
      <c r="F3" s="14">
        <v>6640000</v>
      </c>
    </row>
    <row r="4" spans="1:6" x14ac:dyDescent="0.25">
      <c r="A4" s="8"/>
      <c r="B4" s="8">
        <v>51</v>
      </c>
      <c r="C4" s="8" t="s">
        <v>16</v>
      </c>
      <c r="D4" s="15">
        <v>2419000</v>
      </c>
      <c r="E4" s="15">
        <v>2419000</v>
      </c>
      <c r="F4" s="14">
        <v>2419000</v>
      </c>
    </row>
    <row r="5" spans="1:6" x14ac:dyDescent="0.25">
      <c r="A5" s="8"/>
      <c r="B5" s="8">
        <v>52</v>
      </c>
      <c r="C5" s="8" t="s">
        <v>26</v>
      </c>
      <c r="D5" s="15">
        <v>39358135</v>
      </c>
      <c r="E5" s="15">
        <v>41326041</v>
      </c>
      <c r="F5" s="14">
        <v>43392343</v>
      </c>
    </row>
    <row r="6" spans="1:6" x14ac:dyDescent="0.25">
      <c r="A6" s="8"/>
      <c r="B6" s="8">
        <v>55</v>
      </c>
      <c r="C6" s="8" t="s">
        <v>44</v>
      </c>
      <c r="D6" s="15">
        <v>1493819</v>
      </c>
      <c r="E6" s="15">
        <v>1493819</v>
      </c>
      <c r="F6" s="14">
        <v>1493819</v>
      </c>
    </row>
    <row r="7" spans="1:6" x14ac:dyDescent="0.25">
      <c r="A7" s="16">
        <v>5</v>
      </c>
      <c r="B7" s="16"/>
      <c r="C7" s="16" t="s">
        <v>59</v>
      </c>
      <c r="D7" s="17">
        <f>SUM(D3:D6)</f>
        <v>49910954</v>
      </c>
      <c r="E7" s="17">
        <f>SUM(E3:E6)</f>
        <v>51878860</v>
      </c>
      <c r="F7" s="17">
        <f>SUM(F3:F6)</f>
        <v>53945162</v>
      </c>
    </row>
    <row r="8" spans="1:6" x14ac:dyDescent="0.25">
      <c r="A8" s="18"/>
      <c r="B8" s="18">
        <v>60</v>
      </c>
      <c r="C8" s="18" t="s">
        <v>60</v>
      </c>
      <c r="D8" s="19">
        <v>3344000</v>
      </c>
      <c r="E8" s="19">
        <v>3344000</v>
      </c>
      <c r="F8" s="20">
        <v>3344000</v>
      </c>
    </row>
    <row r="9" spans="1:6" x14ac:dyDescent="0.25">
      <c r="A9" s="8"/>
      <c r="B9" s="8">
        <v>66</v>
      </c>
      <c r="C9" s="8" t="s">
        <v>70</v>
      </c>
      <c r="D9" s="15">
        <v>1000</v>
      </c>
      <c r="E9" s="15">
        <v>1000</v>
      </c>
      <c r="F9" s="14">
        <v>1000</v>
      </c>
    </row>
    <row r="10" spans="1:6" x14ac:dyDescent="0.25">
      <c r="A10" s="8"/>
      <c r="B10" s="8">
        <v>67</v>
      </c>
      <c r="C10" s="8" t="s">
        <v>86</v>
      </c>
      <c r="D10" s="15">
        <v>46565954</v>
      </c>
      <c r="E10" s="15">
        <v>48533860</v>
      </c>
      <c r="F10" s="14">
        <v>50600162</v>
      </c>
    </row>
    <row r="11" spans="1:6" x14ac:dyDescent="0.25">
      <c r="A11" s="16">
        <v>6</v>
      </c>
      <c r="B11" s="16"/>
      <c r="C11" s="16" t="s">
        <v>79</v>
      </c>
      <c r="D11" s="17">
        <f>SUM(D8:D10)</f>
        <v>49910954</v>
      </c>
      <c r="E11" s="17">
        <f>SUM(E8:E10)</f>
        <v>51878860</v>
      </c>
      <c r="F11" s="17">
        <f>SUM(F8:F10)</f>
        <v>53945162</v>
      </c>
    </row>
    <row r="14" spans="1:6" x14ac:dyDescent="0.25">
      <c r="A14" t="s">
        <v>87</v>
      </c>
      <c r="E14" t="s">
        <v>88</v>
      </c>
    </row>
    <row r="15" spans="1:6" x14ac:dyDescent="0.25">
      <c r="A15" t="s">
        <v>89</v>
      </c>
    </row>
    <row r="16" spans="1:6" x14ac:dyDescent="0.25">
      <c r="A16" t="s">
        <v>90</v>
      </c>
    </row>
    <row r="18" spans="1:1" ht="11.25" customHeight="1" x14ac:dyDescent="0.25">
      <c r="A18" s="1" t="s">
        <v>85</v>
      </c>
    </row>
  </sheetData>
  <mergeCells count="1">
    <mergeCell ref="A1:B1"/>
  </mergeCells>
  <printOptions horizontalCentered="1"/>
  <pageMargins left="0.70833333333333304" right="0.70833333333333304" top="0.62083333333333302" bottom="0.62083333333333302" header="0.31527777777777799" footer="0.31527777777777799"/>
  <pageSetup paperSize="9" scale="80" firstPageNumber="0" orientation="portrait" useFirstPageNumber="1" r:id="rId1"/>
  <headerFooter>
    <oddHeader>&amp;C&amp;"Arial,Obyčejné"Základní škola T. G. Masaryka Blatná, okr. Strakonice
Střednědobý výhled rozpočtu 2025 - 2026</oddHeader>
    <oddFooter>&amp;L&amp;"Arial,obyčejné"Datum zpracování: &amp;D
Kontakt na zpracovatele: Zdena Zajíčková, tel.: 383 422 094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3"/>
  <sheetViews>
    <sheetView zoomScaleNormal="100" zoomScaleSheetLayoutView="174" zoomScalePageLayoutView="110" workbookViewId="0">
      <selection activeCell="A4" sqref="A4"/>
    </sheetView>
  </sheetViews>
  <sheetFormatPr defaultColWidth="9" defaultRowHeight="15" x14ac:dyDescent="0.25"/>
  <cols>
    <col min="1" max="1" width="80.28515625" customWidth="1"/>
    <col min="2" max="2" width="27.140625" customWidth="1"/>
    <col min="3" max="3" width="4"/>
    <col min="4" max="4" width="35.28515625" customWidth="1"/>
    <col min="5" max="1025" width="8.5703125"/>
  </cols>
  <sheetData>
    <row r="1" spans="1:5" x14ac:dyDescent="0.25">
      <c r="A1" s="36" t="s">
        <v>99</v>
      </c>
    </row>
    <row r="3" spans="1:5" x14ac:dyDescent="0.25">
      <c r="A3" s="37" t="s">
        <v>100</v>
      </c>
      <c r="D3" s="2"/>
    </row>
    <row r="4" spans="1:5" x14ac:dyDescent="0.25">
      <c r="B4" s="2"/>
    </row>
    <row r="5" spans="1:5" x14ac:dyDescent="0.25">
      <c r="B5" s="3"/>
      <c r="D5" s="4"/>
    </row>
    <row r="6" spans="1:5" x14ac:dyDescent="0.25">
      <c r="B6" s="2"/>
      <c r="D6" s="4"/>
    </row>
    <row r="7" spans="1:5" x14ac:dyDescent="0.25">
      <c r="B7" s="2"/>
    </row>
    <row r="8" spans="1:5" x14ac:dyDescent="0.25">
      <c r="A8" s="4"/>
      <c r="B8" s="3"/>
    </row>
    <row r="9" spans="1:5" x14ac:dyDescent="0.25">
      <c r="B9" s="2"/>
    </row>
    <row r="10" spans="1:5" x14ac:dyDescent="0.25">
      <c r="A10" s="4"/>
      <c r="B10" s="5"/>
      <c r="C10" s="4"/>
      <c r="D10" s="4"/>
      <c r="E10" s="4"/>
    </row>
    <row r="11" spans="1:5" x14ac:dyDescent="0.25">
      <c r="A11" s="4"/>
      <c r="B11" s="5"/>
      <c r="C11" s="4"/>
      <c r="D11" s="4"/>
      <c r="E11" s="4"/>
    </row>
    <row r="12" spans="1:5" x14ac:dyDescent="0.25">
      <c r="A12" s="4"/>
      <c r="B12" s="3"/>
    </row>
    <row r="13" spans="1:5" ht="69.75" customHeight="1" x14ac:dyDescent="0.25">
      <c r="A13" s="1" t="s">
        <v>91</v>
      </c>
      <c r="B13" s="6">
        <f>B5+B12+B10</f>
        <v>0</v>
      </c>
    </row>
  </sheetData>
  <printOptions horizontalCentered="1"/>
  <pageMargins left="0.70833333333333304" right="0.70833333333333304" top="0.62083333333333302" bottom="0.62083333333333302" header="0.31527777777777799" footer="0.31527777777777799"/>
  <pageSetup paperSize="9" scale="81" firstPageNumber="0" orientation="portrait" useFirstPageNumber="1" horizontalDpi="300" verticalDpi="300" r:id="rId1"/>
  <headerFooter>
    <oddHeader>&amp;C&amp;"Arial,obyčejné"Název příspěvkové organizace</oddHeader>
    <oddFooter>&amp;L&amp;"Arial,obyčejné"Datum zpracování: &amp;D
Kontakt na zpracovatele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3C1A591BAE84AB255F5906C83BA7D" ma:contentTypeVersion="9" ma:contentTypeDescription="Vytvoří nový dokument" ma:contentTypeScope="" ma:versionID="2f61191ad858fe84f038d78a45fa865d">
  <xsd:schema xmlns:xsd="http://www.w3.org/2001/XMLSchema" xmlns:xs="http://www.w3.org/2001/XMLSchema" xmlns:p="http://schemas.microsoft.com/office/2006/metadata/properties" xmlns:ns3="73ea73fd-a82d-4136-9546-2d5cedafcd17" targetNamespace="http://schemas.microsoft.com/office/2006/metadata/properties" ma:root="true" ma:fieldsID="e712d1fd4e24f474338c91f52029536e" ns3:_="">
    <xsd:import namespace="73ea73fd-a82d-4136-9546-2d5cedafc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a73fd-a82d-4136-9546-2d5cedafc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E07F4-4A03-4BCE-B9C6-D34150EC5653}">
  <ds:schemaRefs>
    <ds:schemaRef ds:uri="73ea73fd-a82d-4136-9546-2d5cedafcd17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19B21C-D9E3-44F7-A844-5CDC18C87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6C8D2B-02B6-4A97-883C-E8E90096E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a73fd-a82d-4136-9546-2d5cedafc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Komentář - úprava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revision>12</cp:revision>
  <cp:lastPrinted>2023-10-18T10:11:50Z</cp:lastPrinted>
  <dcterms:created xsi:type="dcterms:W3CDTF">2017-09-01T13:35:00Z</dcterms:created>
  <dcterms:modified xsi:type="dcterms:W3CDTF">2023-10-25T11:44:38Z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8E0168213D464109B5D791ABA44F6DC9</vt:lpwstr>
  </property>
  <property fmtid="{D5CDD505-2E9C-101B-9397-08002B2CF9AE}" pid="9" name="KSOProductBuildVer">
    <vt:lpwstr>1033-11.2.0.11341</vt:lpwstr>
  </property>
  <property fmtid="{D5CDD505-2E9C-101B-9397-08002B2CF9AE}" pid="10" name="ContentTypeId">
    <vt:lpwstr>0x010100FC13C1A591BAE84AB255F5906C83BA7D</vt:lpwstr>
  </property>
</Properties>
</file>